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20" activeTab="0"/>
  </bookViews>
  <sheets>
    <sheet name="INFORME DE EJECUCION " sheetId="1" r:id="rId1"/>
  </sheets>
  <definedNames>
    <definedName name="_xlnm.Print_Titles" localSheetId="0">'INFORME DE EJECUCION '!$1:$4</definedName>
  </definedNames>
  <calcPr fullCalcOnLoad="1"/>
</workbook>
</file>

<file path=xl/sharedStrings.xml><?xml version="1.0" encoding="utf-8"?>
<sst xmlns="http://schemas.openxmlformats.org/spreadsheetml/2006/main" count="138" uniqueCount="108">
  <si>
    <t>Programa</t>
  </si>
  <si>
    <t>Total</t>
  </si>
  <si>
    <t>Dirección Superior</t>
  </si>
  <si>
    <t>DEPARTAMENTO DE PRESUPUESTO</t>
  </si>
  <si>
    <t>MINISTERIO DE DESARROLLO SOCIAL</t>
  </si>
  <si>
    <t xml:space="preserve">PRESUPUESTO DE FUNCIONAMIENTO </t>
  </si>
  <si>
    <t xml:space="preserve">PRESUPUESTO DE INVERSIÓN </t>
  </si>
  <si>
    <t>PRESUPUESTO DE FUNCIONAMIENTO</t>
  </si>
  <si>
    <t>PRESUPUESTO DE INVERSIÓN</t>
  </si>
  <si>
    <t>Presupuesto 
Ley</t>
  </si>
  <si>
    <t>Presupuesto 
Modificado</t>
  </si>
  <si>
    <t>Asignado 
Modificado</t>
  </si>
  <si>
    <t>Total Funcionamiento</t>
  </si>
  <si>
    <t>Total Inversión</t>
  </si>
  <si>
    <t>Sistema de Protección Social</t>
  </si>
  <si>
    <t>Escuela Vocacional de Chapala</t>
  </si>
  <si>
    <t>Desarrollo Comunitario</t>
  </si>
  <si>
    <t>Desarrollo de Capacidades</t>
  </si>
  <si>
    <t>Convivencia Ciudadana</t>
  </si>
  <si>
    <t>Desarrollo Acciones por Una Esperanza</t>
  </si>
  <si>
    <t>Políticas Públicas</t>
  </si>
  <si>
    <t>Fortalecimiento Institucional</t>
  </si>
  <si>
    <t>Desarrollo de Infraestructura</t>
  </si>
  <si>
    <t>Detalle</t>
  </si>
  <si>
    <t>Ejecución 
Presupuestaria</t>
  </si>
  <si>
    <t>Transferencias al Sector Público</t>
  </si>
  <si>
    <t>Secretaria Nacional de Discapacidad</t>
  </si>
  <si>
    <t>Aporte Libre</t>
  </si>
  <si>
    <t>Idaan</t>
  </si>
  <si>
    <t>Patronatos Nacionales</t>
  </si>
  <si>
    <t>Centro de Potrerillo (Arturo Miró)</t>
  </si>
  <si>
    <t>Pagado 
Acumulado</t>
  </si>
  <si>
    <t>Saldo Contratos por ejecutar</t>
  </si>
  <si>
    <t>Dirección y Administración General</t>
  </si>
  <si>
    <t>Administración Central</t>
  </si>
  <si>
    <t>Asesorias</t>
  </si>
  <si>
    <t>Fiscalización</t>
  </si>
  <si>
    <t>Servicios Administrativos</t>
  </si>
  <si>
    <t>Servicios Financieros</t>
  </si>
  <si>
    <t>Promoción Social y Cohesión Social</t>
  </si>
  <si>
    <t>Generación de Política Social</t>
  </si>
  <si>
    <t>Desarrollo de Capacidades Colectivas</t>
  </si>
  <si>
    <t>Servicios Administrativos y Financieros</t>
  </si>
  <si>
    <t>Programa de Gestión Territorial</t>
  </si>
  <si>
    <t>Bocas</t>
  </si>
  <si>
    <t>Coclé</t>
  </si>
  <si>
    <t>Colón</t>
  </si>
  <si>
    <t>Chiriquí</t>
  </si>
  <si>
    <t>Darién</t>
  </si>
  <si>
    <t>Herrera</t>
  </si>
  <si>
    <t>Los Santos</t>
  </si>
  <si>
    <t>Panamá</t>
  </si>
  <si>
    <t>Veraguas</t>
  </si>
  <si>
    <t>Kuna Yala</t>
  </si>
  <si>
    <t>Ngobé Bugle</t>
  </si>
  <si>
    <t>Emberá Wounnan</t>
  </si>
  <si>
    <t>Transferencia al Sector Público</t>
  </si>
  <si>
    <t>Casa Hogar  Selma Herbet Trisker</t>
  </si>
  <si>
    <t>Desarrollo de Redes Territoriales Fomento Capital Social</t>
  </si>
  <si>
    <t>Subsidio para la Inversión del Cap. Social</t>
  </si>
  <si>
    <t>Fortalecimiento de la Capacidad Institucional</t>
  </si>
  <si>
    <t>Manejo del Sistema de Protección Social (Transferencias)</t>
  </si>
  <si>
    <t>Manejo del Sistema de Protección Social (Logistica)</t>
  </si>
  <si>
    <t>Desarrollo de Política Pública de Juventud.</t>
  </si>
  <si>
    <t>Desarrollo Poíticas Sociales Integración y Reducción de Pobreza</t>
  </si>
  <si>
    <t>Difusión de la Política Pública de Pueblos Indígenas</t>
  </si>
  <si>
    <t>Fortalecimiento y Modernización del MIDES</t>
  </si>
  <si>
    <t>Secretaria Nacional de Niñez, Adolescencia y Familia</t>
  </si>
  <si>
    <t>Contribuciones a la Seguridad Social</t>
  </si>
  <si>
    <t>Instituto Nacional de la Mujer</t>
  </si>
  <si>
    <t>Fortalecimiento Apoyo Logístico</t>
  </si>
  <si>
    <t>Secretaria Nacional de Niñez  y Adolescencia</t>
  </si>
  <si>
    <t>Servicio Nacional de Voluntariado</t>
  </si>
  <si>
    <t xml:space="preserve"> </t>
  </si>
  <si>
    <t>Cohesión Social en Panamá</t>
  </si>
  <si>
    <t>Angel Guardián  (Transferencias)</t>
  </si>
  <si>
    <t>Ángel Guardián  (Logistica)</t>
  </si>
  <si>
    <t>Sistema de Vigilancia-SIVISAN</t>
  </si>
  <si>
    <t>Nutrición-Mejorar los Hábitos Alimenticios</t>
  </si>
  <si>
    <t>Asistencia Alimentaria - Bono Nutricional</t>
  </si>
  <si>
    <t xml:space="preserve">      Promoción de la Mujer - Cohesión Social</t>
  </si>
  <si>
    <t>Alfabetización con Voluntariado Juvenil</t>
  </si>
  <si>
    <t>Normas, estándares y calidad de oferta (PAIPI)</t>
  </si>
  <si>
    <t>Equipamiento y Suministro de Infraest</t>
  </si>
  <si>
    <t>Construcción de Infraestructura (Primera Infancia)</t>
  </si>
  <si>
    <t>Mejoramiento de Infraestructura (Primera Infancia)</t>
  </si>
  <si>
    <t>120 para los 65 (Transferencias)</t>
  </si>
  <si>
    <t>120 para los 65 (Logistica)</t>
  </si>
  <si>
    <t>DIRECCIÓN FINANZAS</t>
  </si>
  <si>
    <t>PRESUPUESTO PROPIO</t>
  </si>
  <si>
    <t>TRANSFERENCIAS</t>
  </si>
  <si>
    <r>
      <t xml:space="preserve">Gerencia de Valor Público Institucional </t>
    </r>
    <r>
      <rPr>
        <i/>
        <sz val="12"/>
        <color indexed="8"/>
        <rFont val="Arial"/>
        <family val="2"/>
      </rPr>
      <t>(Prov.)</t>
    </r>
  </si>
  <si>
    <t>Desarrollo de PolÍtica Nacional del Adulto Mayor</t>
  </si>
  <si>
    <t xml:space="preserve">     Fortalecimiento y Modernización</t>
  </si>
  <si>
    <t>Nutrición-Fortificación de Arroz</t>
  </si>
  <si>
    <t xml:space="preserve">      SENADAP</t>
  </si>
  <si>
    <r>
      <t xml:space="preserve">Desarrollo Humano de los Programas de TMC  </t>
    </r>
    <r>
      <rPr>
        <b/>
        <sz val="12"/>
        <color indexed="8"/>
        <rFont val="Arial"/>
        <family val="2"/>
      </rPr>
      <t>*(</t>
    </r>
    <r>
      <rPr>
        <b/>
        <sz val="10"/>
        <color indexed="8"/>
        <rFont val="Arial"/>
        <family val="2"/>
      </rPr>
      <t>BANCO MUNDIAL</t>
    </r>
    <r>
      <rPr>
        <b/>
        <sz val="12"/>
        <color indexed="8"/>
        <rFont val="Arial"/>
        <family val="2"/>
      </rPr>
      <t>)</t>
    </r>
  </si>
  <si>
    <r>
      <t xml:space="preserve">Fortalecimiento Programa de Inclusión Social  </t>
    </r>
    <r>
      <rPr>
        <b/>
        <sz val="12"/>
        <color indexed="8"/>
        <rFont val="Arial"/>
        <family val="2"/>
      </rPr>
      <t xml:space="preserve"> *</t>
    </r>
    <r>
      <rPr>
        <b/>
        <sz val="10"/>
        <color indexed="8"/>
        <rFont val="Arial"/>
        <family val="2"/>
      </rPr>
      <t>(BID)</t>
    </r>
  </si>
  <si>
    <t>Devengado</t>
  </si>
  <si>
    <t>%    Comprometido</t>
  </si>
  <si>
    <t>%        Devengado</t>
  </si>
  <si>
    <t xml:space="preserve">      Instituto Nacional del Adulto Mayor</t>
  </si>
  <si>
    <t>(5/3)</t>
  </si>
  <si>
    <t>(4/3)</t>
  </si>
  <si>
    <t>Construcción del Centro Cap. Comunidad del L.</t>
  </si>
  <si>
    <t>Fortalecimiento Secretria de Gabinete Social</t>
  </si>
  <si>
    <t>INFORME DE EJECUCIÓN PRESUPUESTARIA AL 29 DE MARZO 2019</t>
  </si>
  <si>
    <t>Fuente: Informe: Pormenorizado de Gasto por Área-Entidad al  29/03/19</t>
  </si>
</sst>
</file>

<file path=xl/styles.xml><?xml version="1.0" encoding="utf-8"?>
<styleSheet xmlns="http://schemas.openxmlformats.org/spreadsheetml/2006/main">
  <numFmts count="55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B/.&quot;\ #,##0;&quot;B/.&quot;\ \-#,##0"/>
    <numFmt numFmtId="173" formatCode="&quot;B/.&quot;\ #,##0;[Red]&quot;B/.&quot;\ \-#,##0"/>
    <numFmt numFmtId="174" formatCode="&quot;B/.&quot;\ #,##0.00;&quot;B/.&quot;\ \-#,##0.00"/>
    <numFmt numFmtId="175" formatCode="&quot;B/.&quot;\ #,##0.00;[Red]&quot;B/.&quot;\ \-#,##0.00"/>
    <numFmt numFmtId="176" formatCode="_ &quot;B/.&quot;\ * #,##0_ ;_ &quot;B/.&quot;\ * \-#,##0_ ;_ &quot;B/.&quot;\ * &quot;-&quot;_ ;_ @_ "/>
    <numFmt numFmtId="177" formatCode="_ * #,##0_ ;_ * \-#,##0_ ;_ * &quot;-&quot;_ ;_ @_ "/>
    <numFmt numFmtId="178" formatCode="_ &quot;B/.&quot;\ * #,##0.00_ ;_ &quot;B/.&quot;\ * \-#,##0.00_ ;_ &quot;B/.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&quot;B/.&quot;#,##0_);\(&quot;B/.&quot;#,##0\)"/>
    <numFmt numFmtId="191" formatCode="&quot;B/.&quot;#,##0_);[Red]\(&quot;B/.&quot;#,##0\)"/>
    <numFmt numFmtId="192" formatCode="&quot;B/.&quot;#,##0.00_);\(&quot;B/.&quot;#,##0.00\)"/>
    <numFmt numFmtId="193" formatCode="&quot;B/.&quot;#,##0.00_);[Red]\(&quot;B/.&quot;#,##0.00\)"/>
    <numFmt numFmtId="194" formatCode="_(&quot;B/.&quot;* #,##0_);_(&quot;B/.&quot;* \(#,##0\);_(&quot;B/.&quot;* &quot;-&quot;_);_(@_)"/>
    <numFmt numFmtId="195" formatCode="_(&quot;B/.&quot;* #,##0.00_);_(&quot;B/.&quot;* \(#,##0.00\);_(&quot;B/.&quot;* &quot;-&quot;??_);_(@_)"/>
    <numFmt numFmtId="196" formatCode="0.0%"/>
    <numFmt numFmtId="197" formatCode="#,##0.000"/>
    <numFmt numFmtId="198" formatCode="#,##0.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#,##0.0"/>
    <numFmt numFmtId="205" formatCode="[$-180A]dddd\,\ dd&quot; de &quot;mmmm&quot; de &quot;yyyy"/>
    <numFmt numFmtId="206" formatCode="0.000%"/>
    <numFmt numFmtId="207" formatCode="0.0000%"/>
    <numFmt numFmtId="208" formatCode="#,##0.00;[Red]#,##0.00"/>
    <numFmt numFmtId="209" formatCode="#,##0;[Red]#,##0"/>
    <numFmt numFmtId="210" formatCode="0;[Red]0"/>
  </numFmts>
  <fonts count="6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i/>
      <sz val="12"/>
      <name val="Arial"/>
      <family val="2"/>
    </font>
    <font>
      <i/>
      <u val="single"/>
      <sz val="12"/>
      <name val="Arial"/>
      <family val="2"/>
    </font>
    <font>
      <b/>
      <i/>
      <u val="single"/>
      <sz val="12"/>
      <name val="Arial"/>
      <family val="2"/>
    </font>
    <font>
      <i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sz val="12"/>
      <color indexed="9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9"/>
      <name val="Arial"/>
      <family val="2"/>
    </font>
    <font>
      <sz val="12"/>
      <color indexed="9"/>
      <name val="Arial"/>
      <family val="2"/>
    </font>
    <font>
      <b/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i/>
      <sz val="12"/>
      <color theme="0"/>
      <name val="Arial"/>
      <family val="2"/>
    </font>
    <font>
      <sz val="12"/>
      <color theme="1"/>
      <name val="Arial"/>
      <family val="2"/>
    </font>
    <font>
      <i/>
      <sz val="12"/>
      <color theme="0"/>
      <name val="Arial"/>
      <family val="2"/>
    </font>
    <font>
      <sz val="12"/>
      <color theme="0"/>
      <name val="Arial"/>
      <family val="2"/>
    </font>
    <font>
      <b/>
      <i/>
      <sz val="12"/>
      <color theme="1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49996998906135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>
        <color theme="1"/>
      </bottom>
    </border>
    <border>
      <left>
        <color indexed="63"/>
      </left>
      <right style="thin"/>
      <top style="double"/>
      <bottom style="double">
        <color theme="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horizontal="left" vertical="center"/>
    </xf>
    <xf numFmtId="0" fontId="1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 vertical="center" indent="1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 indent="1"/>
    </xf>
    <xf numFmtId="4" fontId="3" fillId="0" borderId="11" xfId="0" applyNumberFormat="1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vertical="center"/>
    </xf>
    <xf numFmtId="1" fontId="2" fillId="0" borderId="11" xfId="54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4" xfId="0" applyFont="1" applyFill="1" applyBorder="1" applyAlignment="1">
      <alignment vertical="center"/>
    </xf>
    <xf numFmtId="4" fontId="2" fillId="0" borderId="17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 indent="1"/>
    </xf>
    <xf numFmtId="4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indent="2"/>
    </xf>
    <xf numFmtId="4" fontId="8" fillId="0" borderId="17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" fontId="6" fillId="0" borderId="17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horizontal="center" vertical="center"/>
    </xf>
    <xf numFmtId="1" fontId="6" fillId="0" borderId="11" xfId="54" applyNumberFormat="1" applyFont="1" applyFill="1" applyBorder="1" applyAlignment="1">
      <alignment horizontal="center" vertical="center"/>
    </xf>
    <xf numFmtId="1" fontId="3" fillId="0" borderId="11" xfId="54" applyNumberFormat="1" applyFont="1" applyFill="1" applyBorder="1" applyAlignment="1">
      <alignment horizontal="center" vertical="center"/>
    </xf>
    <xf numFmtId="1" fontId="8" fillId="0" borderId="11" xfId="54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0" fontId="6" fillId="0" borderId="14" xfId="0" applyFont="1" applyFill="1" applyBorder="1" applyAlignment="1">
      <alignment horizontal="left" vertical="center" indent="2"/>
    </xf>
    <xf numFmtId="9" fontId="6" fillId="0" borderId="11" xfId="0" applyNumberFormat="1" applyFont="1" applyFill="1" applyBorder="1" applyAlignment="1">
      <alignment horizontal="center" vertical="center"/>
    </xf>
    <xf numFmtId="1" fontId="9" fillId="0" borderId="11" xfId="54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left" vertical="center" indent="1"/>
    </xf>
    <xf numFmtId="4" fontId="6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8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9" fontId="2" fillId="0" borderId="0" xfId="0" applyNumberFormat="1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right" vertical="center" indent="1"/>
    </xf>
    <xf numFmtId="0" fontId="3" fillId="0" borderId="16" xfId="0" applyFont="1" applyFill="1" applyBorder="1" applyAlignment="1">
      <alignment horizontal="left" vertical="center"/>
    </xf>
    <xf numFmtId="1" fontId="10" fillId="0" borderId="15" xfId="54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indent="1"/>
    </xf>
    <xf numFmtId="1" fontId="9" fillId="0" borderId="15" xfId="54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indent="3"/>
    </xf>
    <xf numFmtId="0" fontId="8" fillId="0" borderId="0" xfId="0" applyFont="1" applyFill="1" applyBorder="1" applyAlignment="1">
      <alignment horizontal="left" vertical="center" indent="3"/>
    </xf>
    <xf numFmtId="4" fontId="8" fillId="0" borderId="0" xfId="0" applyNumberFormat="1" applyFont="1" applyFill="1" applyBorder="1" applyAlignment="1">
      <alignment horizontal="right" vertical="center" indent="1"/>
    </xf>
    <xf numFmtId="1" fontId="8" fillId="0" borderId="0" xfId="54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left" vertical="center"/>
    </xf>
    <xf numFmtId="0" fontId="11" fillId="0" borderId="14" xfId="0" applyFont="1" applyFill="1" applyBorder="1" applyAlignment="1">
      <alignment horizontal="left" vertical="center" indent="2"/>
    </xf>
    <xf numFmtId="4" fontId="2" fillId="35" borderId="0" xfId="0" applyNumberFormat="1" applyFont="1" applyFill="1" applyBorder="1" applyAlignment="1">
      <alignment horizontal="right" vertical="center"/>
    </xf>
    <xf numFmtId="4" fontId="8" fillId="35" borderId="17" xfId="0" applyNumberFormat="1" applyFont="1" applyFill="1" applyBorder="1" applyAlignment="1">
      <alignment horizontal="center" vertical="center"/>
    </xf>
    <xf numFmtId="4" fontId="8" fillId="35" borderId="11" xfId="0" applyNumberFormat="1" applyFont="1" applyFill="1" applyBorder="1" applyAlignment="1">
      <alignment horizontal="right" vertical="center"/>
    </xf>
    <xf numFmtId="4" fontId="6" fillId="35" borderId="17" xfId="0" applyNumberFormat="1" applyFont="1" applyFill="1" applyBorder="1" applyAlignment="1">
      <alignment horizontal="right" vertical="center"/>
    </xf>
    <xf numFmtId="4" fontId="3" fillId="35" borderId="19" xfId="0" applyNumberFormat="1" applyFont="1" applyFill="1" applyBorder="1" applyAlignment="1">
      <alignment horizontal="right" vertical="center"/>
    </xf>
    <xf numFmtId="4" fontId="8" fillId="35" borderId="17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vertical="center"/>
    </xf>
    <xf numFmtId="4" fontId="3" fillId="0" borderId="19" xfId="0" applyNumberFormat="1" applyFont="1" applyFill="1" applyBorder="1" applyAlignment="1">
      <alignment vertical="center"/>
    </xf>
    <xf numFmtId="4" fontId="8" fillId="0" borderId="15" xfId="0" applyNumberFormat="1" applyFont="1" applyFill="1" applyBorder="1" applyAlignment="1">
      <alignment vertical="center"/>
    </xf>
    <xf numFmtId="4" fontId="8" fillId="0" borderId="14" xfId="0" applyNumberFormat="1" applyFont="1" applyFill="1" applyBorder="1" applyAlignment="1">
      <alignment vertical="center"/>
    </xf>
    <xf numFmtId="4" fontId="8" fillId="0" borderId="19" xfId="0" applyNumberFormat="1" applyFont="1" applyFill="1" applyBorder="1" applyAlignment="1">
      <alignment vertical="center"/>
    </xf>
    <xf numFmtId="4" fontId="6" fillId="0" borderId="14" xfId="0" applyNumberFormat="1" applyFont="1" applyFill="1" applyBorder="1" applyAlignment="1">
      <alignment vertical="center"/>
    </xf>
    <xf numFmtId="4" fontId="6" fillId="35" borderId="11" xfId="0" applyNumberFormat="1" applyFont="1" applyFill="1" applyBorder="1" applyAlignment="1">
      <alignment horizontal="right" vertical="center"/>
    </xf>
    <xf numFmtId="1" fontId="8" fillId="0" borderId="20" xfId="54" applyNumberFormat="1" applyFont="1" applyFill="1" applyBorder="1" applyAlignment="1">
      <alignment horizontal="center" vertical="center"/>
    </xf>
    <xf numFmtId="1" fontId="10" fillId="0" borderId="21" xfId="54" applyNumberFormat="1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1" fontId="2" fillId="0" borderId="21" xfId="54" applyNumberFormat="1" applyFont="1" applyFill="1" applyBorder="1" applyAlignment="1">
      <alignment horizontal="center" vertical="center"/>
    </xf>
    <xf numFmtId="4" fontId="2" fillId="35" borderId="17" xfId="0" applyNumberFormat="1" applyFont="1" applyFill="1" applyBorder="1" applyAlignment="1">
      <alignment vertical="center"/>
    </xf>
    <xf numFmtId="4" fontId="8" fillId="35" borderId="17" xfId="0" applyNumberFormat="1" applyFont="1" applyFill="1" applyBorder="1" applyAlignment="1">
      <alignment vertical="center"/>
    </xf>
    <xf numFmtId="4" fontId="6" fillId="35" borderId="17" xfId="0" applyNumberFormat="1" applyFont="1" applyFill="1" applyBorder="1" applyAlignment="1">
      <alignment vertical="center"/>
    </xf>
    <xf numFmtId="4" fontId="8" fillId="35" borderId="11" xfId="0" applyNumberFormat="1" applyFont="1" applyFill="1" applyBorder="1" applyAlignment="1">
      <alignment vertical="center"/>
    </xf>
    <xf numFmtId="0" fontId="0" fillId="35" borderId="0" xfId="0" applyFont="1" applyFill="1" applyAlignment="1">
      <alignment vertical="center"/>
    </xf>
    <xf numFmtId="4" fontId="2" fillId="0" borderId="21" xfId="0" applyNumberFormat="1" applyFont="1" applyFill="1" applyBorder="1" applyAlignment="1">
      <alignment horizontal="right" vertical="center"/>
    </xf>
    <xf numFmtId="4" fontId="12" fillId="0" borderId="17" xfId="0" applyNumberFormat="1" applyFont="1" applyFill="1" applyBorder="1" applyAlignment="1">
      <alignment vertical="center"/>
    </xf>
    <xf numFmtId="4" fontId="57" fillId="0" borderId="17" xfId="0" applyNumberFormat="1" applyFont="1" applyFill="1" applyBorder="1" applyAlignment="1">
      <alignment vertical="center"/>
    </xf>
    <xf numFmtId="0" fontId="58" fillId="0" borderId="14" xfId="0" applyFont="1" applyFill="1" applyBorder="1" applyAlignment="1">
      <alignment horizontal="left" vertical="center" indent="2"/>
    </xf>
    <xf numFmtId="0" fontId="57" fillId="0" borderId="14" xfId="0" applyFont="1" applyFill="1" applyBorder="1" applyAlignment="1">
      <alignment horizontal="left" vertical="center" indent="1"/>
    </xf>
    <xf numFmtId="0" fontId="58" fillId="0" borderId="14" xfId="0" applyFont="1" applyFill="1" applyBorder="1" applyAlignment="1">
      <alignment horizontal="left" vertical="center"/>
    </xf>
    <xf numFmtId="4" fontId="59" fillId="35" borderId="17" xfId="0" applyNumberFormat="1" applyFont="1" applyFill="1" applyBorder="1" applyAlignment="1">
      <alignment vertical="center"/>
    </xf>
    <xf numFmtId="4" fontId="57" fillId="35" borderId="17" xfId="0" applyNumberFormat="1" applyFont="1" applyFill="1" applyBorder="1" applyAlignment="1">
      <alignment vertical="center"/>
    </xf>
    <xf numFmtId="0" fontId="60" fillId="0" borderId="14" xfId="0" applyFont="1" applyFill="1" applyBorder="1" applyAlignment="1">
      <alignment horizontal="left" vertical="center" indent="1"/>
    </xf>
    <xf numFmtId="0" fontId="12" fillId="0" borderId="14" xfId="0" applyFont="1" applyFill="1" applyBorder="1" applyAlignment="1">
      <alignment horizontal="left" vertical="center" indent="1"/>
    </xf>
    <xf numFmtId="1" fontId="10" fillId="0" borderId="11" xfId="54" applyNumberFormat="1" applyFont="1" applyFill="1" applyBorder="1" applyAlignment="1">
      <alignment horizontal="center" vertical="center"/>
    </xf>
    <xf numFmtId="4" fontId="12" fillId="35" borderId="11" xfId="0" applyNumberFormat="1" applyFont="1" applyFill="1" applyBorder="1" applyAlignment="1">
      <alignment horizontal="right" vertical="center"/>
    </xf>
    <xf numFmtId="4" fontId="12" fillId="0" borderId="11" xfId="0" applyNumberFormat="1" applyFont="1" applyFill="1" applyBorder="1" applyAlignment="1">
      <alignment horizontal="right" vertical="center"/>
    </xf>
    <xf numFmtId="0" fontId="61" fillId="36" borderId="22" xfId="0" applyFont="1" applyFill="1" applyBorder="1" applyAlignment="1">
      <alignment horizontal="center" vertical="center"/>
    </xf>
    <xf numFmtId="4" fontId="61" fillId="36" borderId="23" xfId="0" applyNumberFormat="1" applyFont="1" applyFill="1" applyBorder="1" applyAlignment="1">
      <alignment horizontal="center" vertical="center" wrapText="1"/>
    </xf>
    <xf numFmtId="4" fontId="61" fillId="36" borderId="22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/>
    </xf>
    <xf numFmtId="4" fontId="6" fillId="2" borderId="17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center" vertical="center"/>
    </xf>
    <xf numFmtId="1" fontId="2" fillId="2" borderId="11" xfId="54" applyNumberFormat="1" applyFont="1" applyFill="1" applyBorder="1" applyAlignment="1">
      <alignment horizontal="center" vertical="center"/>
    </xf>
    <xf numFmtId="0" fontId="61" fillId="37" borderId="22" xfId="0" applyFont="1" applyFill="1" applyBorder="1" applyAlignment="1">
      <alignment horizontal="center" vertical="center"/>
    </xf>
    <xf numFmtId="4" fontId="61" fillId="37" borderId="23" xfId="0" applyNumberFormat="1" applyFont="1" applyFill="1" applyBorder="1" applyAlignment="1">
      <alignment horizontal="center" vertical="center" wrapText="1"/>
    </xf>
    <xf numFmtId="4" fontId="2" fillId="35" borderId="21" xfId="0" applyNumberFormat="1" applyFont="1" applyFill="1" applyBorder="1" applyAlignment="1">
      <alignment horizontal="right" vertical="center"/>
    </xf>
    <xf numFmtId="4" fontId="2" fillId="35" borderId="11" xfId="0" applyNumberFormat="1" applyFont="1" applyFill="1" applyBorder="1" applyAlignment="1">
      <alignment horizontal="right" vertical="center"/>
    </xf>
    <xf numFmtId="4" fontId="12" fillId="35" borderId="17" xfId="0" applyNumberFormat="1" applyFont="1" applyFill="1" applyBorder="1" applyAlignment="1">
      <alignment vertical="center"/>
    </xf>
    <xf numFmtId="4" fontId="3" fillId="35" borderId="19" xfId="0" applyNumberFormat="1" applyFont="1" applyFill="1" applyBorder="1" applyAlignment="1">
      <alignment vertical="center"/>
    </xf>
    <xf numFmtId="4" fontId="62" fillId="0" borderId="17" xfId="0" applyNumberFormat="1" applyFont="1" applyFill="1" applyBorder="1" applyAlignment="1">
      <alignment vertical="center"/>
    </xf>
    <xf numFmtId="4" fontId="58" fillId="0" borderId="17" xfId="0" applyNumberFormat="1" applyFont="1" applyFill="1" applyBorder="1" applyAlignment="1">
      <alignment vertical="center"/>
    </xf>
    <xf numFmtId="0" fontId="62" fillId="0" borderId="14" xfId="0" applyFont="1" applyFill="1" applyBorder="1" applyAlignment="1">
      <alignment horizontal="left" vertical="center" indent="2"/>
    </xf>
    <xf numFmtId="208" fontId="8" fillId="35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9" fontId="61" fillId="36" borderId="24" xfId="0" applyNumberFormat="1" applyFont="1" applyFill="1" applyBorder="1" applyAlignment="1">
      <alignment horizontal="center" vertical="center" wrapText="1"/>
    </xf>
    <xf numFmtId="4" fontId="2" fillId="35" borderId="25" xfId="0" applyNumberFormat="1" applyFont="1" applyFill="1" applyBorder="1" applyAlignment="1">
      <alignment vertical="center"/>
    </xf>
    <xf numFmtId="4" fontId="61" fillId="36" borderId="26" xfId="0" applyNumberFormat="1" applyFont="1" applyFill="1" applyBorder="1" applyAlignment="1">
      <alignment horizontal="center" vertical="center" wrapText="1"/>
    </xf>
    <xf numFmtId="4" fontId="61" fillId="36" borderId="27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3" fontId="12" fillId="0" borderId="21" xfId="0" applyNumberFormat="1" applyFont="1" applyFill="1" applyBorder="1" applyAlignment="1">
      <alignment horizontal="center" vertical="center"/>
    </xf>
    <xf numFmtId="3" fontId="2" fillId="2" borderId="21" xfId="0" applyNumberFormat="1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/>
    </xf>
    <xf numFmtId="1" fontId="8" fillId="0" borderId="17" xfId="54" applyNumberFormat="1" applyFont="1" applyFill="1" applyBorder="1" applyAlignment="1">
      <alignment horizontal="center" vertical="center"/>
    </xf>
    <xf numFmtId="4" fontId="59" fillId="35" borderId="25" xfId="0" applyNumberFormat="1" applyFont="1" applyFill="1" applyBorder="1" applyAlignment="1">
      <alignment vertical="center"/>
    </xf>
    <xf numFmtId="4" fontId="58" fillId="35" borderId="11" xfId="0" applyNumberFormat="1" applyFont="1" applyFill="1" applyBorder="1" applyAlignment="1">
      <alignment horizontal="right" vertical="center"/>
    </xf>
    <xf numFmtId="4" fontId="8" fillId="35" borderId="17" xfId="0" applyNumberFormat="1" applyFont="1" applyFill="1" applyBorder="1" applyAlignment="1">
      <alignment horizontal="right" vertical="center" indent="1"/>
    </xf>
    <xf numFmtId="9" fontId="61" fillId="37" borderId="24" xfId="0" applyNumberFormat="1" applyFont="1" applyFill="1" applyBorder="1" applyAlignment="1">
      <alignment horizontal="center" vertical="center" wrapText="1"/>
    </xf>
    <xf numFmtId="1" fontId="8" fillId="0" borderId="25" xfId="54" applyNumberFormat="1" applyFont="1" applyFill="1" applyBorder="1" applyAlignment="1">
      <alignment horizontal="center" vertical="center"/>
    </xf>
    <xf numFmtId="1" fontId="63" fillId="0" borderId="11" xfId="54" applyNumberFormat="1" applyFont="1" applyFill="1" applyBorder="1" applyAlignment="1">
      <alignment horizontal="center" vertical="center"/>
    </xf>
    <xf numFmtId="3" fontId="64" fillId="0" borderId="21" xfId="0" applyNumberFormat="1" applyFont="1" applyFill="1" applyBorder="1" applyAlignment="1">
      <alignment horizontal="center" vertical="center"/>
    </xf>
    <xf numFmtId="4" fontId="8" fillId="0" borderId="17" xfId="54" applyNumberFormat="1" applyFont="1" applyFill="1" applyBorder="1" applyAlignment="1">
      <alignment horizontal="right" vertical="center"/>
    </xf>
    <xf numFmtId="4" fontId="62" fillId="2" borderId="17" xfId="0" applyNumberFormat="1" applyFont="1" applyFill="1" applyBorder="1" applyAlignment="1">
      <alignment horizontal="right" vertical="center"/>
    </xf>
    <xf numFmtId="0" fontId="59" fillId="0" borderId="0" xfId="0" applyFont="1" applyFill="1" applyBorder="1" applyAlignment="1">
      <alignment horizontal="center" vertical="center"/>
    </xf>
    <xf numFmtId="4" fontId="65" fillId="0" borderId="12" xfId="0" applyNumberFormat="1" applyFont="1" applyFill="1" applyBorder="1" applyAlignment="1">
      <alignment horizontal="right" vertical="center"/>
    </xf>
    <xf numFmtId="4" fontId="65" fillId="0" borderId="15" xfId="0" applyNumberFormat="1" applyFont="1" applyFill="1" applyBorder="1" applyAlignment="1">
      <alignment horizontal="right" vertical="center"/>
    </xf>
    <xf numFmtId="4" fontId="62" fillId="0" borderId="17" xfId="0" applyNumberFormat="1" applyFont="1" applyFill="1" applyBorder="1" applyAlignment="1">
      <alignment horizontal="right" vertical="center"/>
    </xf>
    <xf numFmtId="4" fontId="62" fillId="0" borderId="11" xfId="0" applyNumberFormat="1" applyFont="1" applyFill="1" applyBorder="1" applyAlignment="1">
      <alignment horizontal="right" vertical="center"/>
    </xf>
    <xf numFmtId="0" fontId="62" fillId="0" borderId="16" xfId="0" applyFont="1" applyFill="1" applyBorder="1" applyAlignment="1">
      <alignment vertical="center"/>
    </xf>
    <xf numFmtId="4" fontId="59" fillId="0" borderId="25" xfId="0" applyNumberFormat="1" applyFont="1" applyFill="1" applyBorder="1" applyAlignment="1">
      <alignment vertical="center"/>
    </xf>
    <xf numFmtId="4" fontId="59" fillId="0" borderId="17" xfId="0" applyNumberFormat="1" applyFont="1" applyFill="1" applyBorder="1" applyAlignment="1">
      <alignment vertical="center"/>
    </xf>
    <xf numFmtId="4" fontId="60" fillId="0" borderId="17" xfId="0" applyNumberFormat="1" applyFont="1" applyFill="1" applyBorder="1" applyAlignment="1">
      <alignment vertical="center"/>
    </xf>
    <xf numFmtId="4" fontId="62" fillId="0" borderId="0" xfId="0" applyNumberFormat="1" applyFont="1" applyFill="1" applyBorder="1" applyAlignment="1">
      <alignment vertical="center"/>
    </xf>
    <xf numFmtId="0" fontId="62" fillId="0" borderId="0" xfId="0" applyFont="1" applyFill="1" applyAlignment="1">
      <alignment vertical="center"/>
    </xf>
    <xf numFmtId="4" fontId="59" fillId="0" borderId="21" xfId="0" applyNumberFormat="1" applyFont="1" applyFill="1" applyBorder="1" applyAlignment="1">
      <alignment horizontal="right" vertical="center"/>
    </xf>
    <xf numFmtId="4" fontId="59" fillId="0" borderId="18" xfId="0" applyNumberFormat="1" applyFont="1" applyFill="1" applyBorder="1" applyAlignment="1">
      <alignment horizontal="right" vertical="center"/>
    </xf>
    <xf numFmtId="4" fontId="59" fillId="0" borderId="11" xfId="0" applyNumberFormat="1" applyFont="1" applyFill="1" applyBorder="1" applyAlignment="1">
      <alignment horizontal="right" vertical="center"/>
    </xf>
    <xf numFmtId="4" fontId="59" fillId="0" borderId="0" xfId="0" applyNumberFormat="1" applyFont="1" applyFill="1" applyBorder="1" applyAlignment="1">
      <alignment horizontal="right" vertical="center"/>
    </xf>
    <xf numFmtId="4" fontId="60" fillId="0" borderId="11" xfId="0" applyNumberFormat="1" applyFont="1" applyFill="1" applyBorder="1" applyAlignment="1">
      <alignment horizontal="right" vertical="center"/>
    </xf>
    <xf numFmtId="4" fontId="58" fillId="0" borderId="11" xfId="0" applyNumberFormat="1" applyFont="1" applyFill="1" applyBorder="1" applyAlignment="1">
      <alignment vertical="center"/>
    </xf>
    <xf numFmtId="4" fontId="58" fillId="0" borderId="15" xfId="0" applyNumberFormat="1" applyFont="1" applyFill="1" applyBorder="1" applyAlignment="1">
      <alignment vertical="center"/>
    </xf>
    <xf numFmtId="4" fontId="58" fillId="0" borderId="14" xfId="0" applyNumberFormat="1" applyFont="1" applyFill="1" applyBorder="1" applyAlignment="1">
      <alignment vertical="center"/>
    </xf>
    <xf numFmtId="4" fontId="65" fillId="0" borderId="19" xfId="0" applyNumberFormat="1" applyFont="1" applyFill="1" applyBorder="1" applyAlignment="1">
      <alignment vertical="center"/>
    </xf>
    <xf numFmtId="4" fontId="58" fillId="0" borderId="19" xfId="0" applyNumberFormat="1" applyFont="1" applyFill="1" applyBorder="1" applyAlignment="1">
      <alignment vertical="center"/>
    </xf>
    <xf numFmtId="4" fontId="58" fillId="0" borderId="17" xfId="0" applyNumberFormat="1" applyFont="1" applyFill="1" applyBorder="1" applyAlignment="1">
      <alignment horizontal="right" vertical="center" indent="1"/>
    </xf>
    <xf numFmtId="4" fontId="58" fillId="0" borderId="0" xfId="0" applyNumberFormat="1" applyFont="1" applyFill="1" applyBorder="1" applyAlignment="1">
      <alignment horizontal="right" vertical="center" indent="1"/>
    </xf>
    <xf numFmtId="4" fontId="62" fillId="0" borderId="0" xfId="0" applyNumberFormat="1" applyFont="1" applyFill="1" applyAlignment="1">
      <alignment vertical="center"/>
    </xf>
    <xf numFmtId="4" fontId="66" fillId="0" borderId="0" xfId="0" applyNumberFormat="1" applyFont="1" applyFill="1" applyAlignment="1">
      <alignment vertical="center"/>
    </xf>
    <xf numFmtId="4" fontId="61" fillId="37" borderId="26" xfId="0" applyNumberFormat="1" applyFont="1" applyFill="1" applyBorder="1" applyAlignment="1">
      <alignment horizontal="center" vertical="center" wrapText="1"/>
    </xf>
    <xf numFmtId="4" fontId="61" fillId="38" borderId="2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4"/>
  <sheetViews>
    <sheetView tabSelected="1" view="pageBreakPreview" zoomScale="106" zoomScaleNormal="90" zoomScaleSheetLayoutView="106" workbookViewId="0" topLeftCell="A1">
      <selection activeCell="G14" sqref="G14"/>
    </sheetView>
  </sheetViews>
  <sheetFormatPr defaultColWidth="11.421875" defaultRowHeight="12.75"/>
  <cols>
    <col min="1" max="1" width="74.00390625" style="2" customWidth="1"/>
    <col min="2" max="2" width="23.28125" style="4" customWidth="1"/>
    <col min="3" max="3" width="20.140625" style="3" customWidth="1"/>
    <col min="4" max="4" width="24.421875" style="3" customWidth="1"/>
    <col min="5" max="5" width="22.00390625" style="161" customWidth="1"/>
    <col min="6" max="6" width="19.421875" style="3" customWidth="1"/>
    <col min="7" max="7" width="18.28125" style="3" customWidth="1"/>
    <col min="8" max="8" width="19.421875" style="3" customWidth="1"/>
    <col min="9" max="9" width="18.421875" style="3" customWidth="1"/>
    <col min="10" max="10" width="16.57421875" style="2" customWidth="1"/>
    <col min="11" max="16384" width="11.421875" style="2" customWidth="1"/>
  </cols>
  <sheetData>
    <row r="1" spans="1:10" s="1" customFormat="1" ht="15.75">
      <c r="A1" s="164" t="s">
        <v>4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s="1" customFormat="1" ht="15.75">
      <c r="A2" s="165" t="s">
        <v>88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0" s="1" customFormat="1" ht="15.75">
      <c r="A3" s="164" t="s">
        <v>3</v>
      </c>
      <c r="B3" s="164"/>
      <c r="C3" s="164"/>
      <c r="D3" s="164"/>
      <c r="E3" s="164"/>
      <c r="F3" s="164"/>
      <c r="G3" s="164"/>
      <c r="H3" s="164"/>
      <c r="I3" s="164"/>
      <c r="J3" s="164"/>
    </row>
    <row r="4" spans="1:10" s="1" customFormat="1" ht="15.75">
      <c r="A4" s="164" t="s">
        <v>106</v>
      </c>
      <c r="B4" s="164"/>
      <c r="C4" s="164"/>
      <c r="D4" s="164"/>
      <c r="E4" s="164"/>
      <c r="F4" s="164"/>
      <c r="G4" s="164"/>
      <c r="H4" s="164"/>
      <c r="I4" s="164"/>
      <c r="J4" s="164"/>
    </row>
    <row r="5" spans="1:9" s="1" customFormat="1" ht="16.5" thickBot="1">
      <c r="A5" s="15"/>
      <c r="B5" s="14">
        <v>1</v>
      </c>
      <c r="C5" s="14">
        <v>2</v>
      </c>
      <c r="D5" s="14">
        <v>3</v>
      </c>
      <c r="E5" s="137">
        <v>4</v>
      </c>
      <c r="F5" s="14">
        <v>5</v>
      </c>
      <c r="G5" s="14" t="s">
        <v>102</v>
      </c>
      <c r="H5" s="14" t="s">
        <v>103</v>
      </c>
      <c r="I5" s="15"/>
    </row>
    <row r="6" spans="1:9" s="1" customFormat="1" ht="41.25" customHeight="1" thickBot="1" thickTop="1">
      <c r="A6" s="99" t="s">
        <v>23</v>
      </c>
      <c r="B6" s="100" t="s">
        <v>9</v>
      </c>
      <c r="C6" s="101" t="s">
        <v>10</v>
      </c>
      <c r="D6" s="100" t="s">
        <v>11</v>
      </c>
      <c r="E6" s="107" t="s">
        <v>98</v>
      </c>
      <c r="F6" s="100" t="s">
        <v>24</v>
      </c>
      <c r="G6" s="117" t="s">
        <v>99</v>
      </c>
      <c r="H6" s="117" t="s">
        <v>100</v>
      </c>
      <c r="I6" s="15"/>
    </row>
    <row r="7" spans="1:9" s="1" customFormat="1" ht="16.5" thickTop="1">
      <c r="A7" s="7" t="s">
        <v>1</v>
      </c>
      <c r="B7" s="10">
        <f>B9+B12</f>
        <v>309167022</v>
      </c>
      <c r="C7" s="10">
        <f>C9+C12</f>
        <v>309540597</v>
      </c>
      <c r="D7" s="10">
        <f>D9+D12</f>
        <v>89090439</v>
      </c>
      <c r="E7" s="138">
        <f>E9+E12</f>
        <v>78073228.59</v>
      </c>
      <c r="F7" s="10">
        <f>F9+F12</f>
        <v>84799260.67999999</v>
      </c>
      <c r="G7" s="8">
        <f>+F7/D7*100</f>
        <v>95.18334585824635</v>
      </c>
      <c r="H7" s="121">
        <f>+E7/D7*100</f>
        <v>87.63367816607122</v>
      </c>
      <c r="I7" s="15"/>
    </row>
    <row r="8" spans="1:9" s="1" customFormat="1" ht="7.5" customHeight="1">
      <c r="A8" s="16"/>
      <c r="B8" s="17"/>
      <c r="C8" s="18"/>
      <c r="D8" s="18"/>
      <c r="E8" s="139"/>
      <c r="F8" s="18"/>
      <c r="G8" s="18"/>
      <c r="H8" s="15"/>
      <c r="I8" s="15"/>
    </row>
    <row r="9" spans="1:9" s="1" customFormat="1" ht="15" customHeight="1">
      <c r="A9" s="102" t="s">
        <v>7</v>
      </c>
      <c r="B9" s="103">
        <f>+B20</f>
        <v>49858811</v>
      </c>
      <c r="C9" s="103">
        <f>+C20</f>
        <v>49834025</v>
      </c>
      <c r="D9" s="103">
        <f>+D20</f>
        <v>13243859</v>
      </c>
      <c r="E9" s="136">
        <f>+E20</f>
        <v>10479853.4</v>
      </c>
      <c r="F9" s="103">
        <f>+F20</f>
        <v>12228239.06</v>
      </c>
      <c r="G9" s="104">
        <f aca="true" t="shared" si="0" ref="G9:G14">+F9/D9*100</f>
        <v>92.33138966520256</v>
      </c>
      <c r="H9" s="104">
        <f aca="true" t="shared" si="1" ref="H9:H14">+E9/D9*100</f>
        <v>79.12990768023127</v>
      </c>
      <c r="I9" s="15"/>
    </row>
    <row r="10" spans="1:9" s="1" customFormat="1" ht="15" customHeight="1">
      <c r="A10" s="78" t="s">
        <v>89</v>
      </c>
      <c r="B10" s="66">
        <f>B21+B30+B39+B59</f>
        <v>30123702</v>
      </c>
      <c r="C10" s="66">
        <f>C22+C26+C30+C39+C59</f>
        <v>29903916</v>
      </c>
      <c r="D10" s="66">
        <f>D22+D26+D30+D39+D59</f>
        <v>8018377</v>
      </c>
      <c r="E10" s="140">
        <f>E22+E26+E30+E39+E59</f>
        <v>5943940.07</v>
      </c>
      <c r="F10" s="66">
        <f>F22+F26+F30+F39+F59</f>
        <v>7692325.73</v>
      </c>
      <c r="G10" s="8">
        <f t="shared" si="0"/>
        <v>95.9336999245608</v>
      </c>
      <c r="H10" s="121">
        <f t="shared" si="1"/>
        <v>74.12896737082829</v>
      </c>
      <c r="I10" s="15"/>
    </row>
    <row r="11" spans="1:9" s="1" customFormat="1" ht="15" customHeight="1">
      <c r="A11" s="78" t="s">
        <v>90</v>
      </c>
      <c r="B11" s="66">
        <f>B55+B63+B67</f>
        <v>19735109</v>
      </c>
      <c r="C11" s="66">
        <f>C55+C63+C67</f>
        <v>19930109</v>
      </c>
      <c r="D11" s="66">
        <f>D55+D63+D67</f>
        <v>5225482</v>
      </c>
      <c r="E11" s="140">
        <f>E55+E63+E67</f>
        <v>4535913.33</v>
      </c>
      <c r="F11" s="66">
        <f>F55+F63+F67</f>
        <v>4535913.33</v>
      </c>
      <c r="G11" s="8">
        <f t="shared" si="0"/>
        <v>86.80373083286862</v>
      </c>
      <c r="H11" s="121">
        <f t="shared" si="1"/>
        <v>86.80373083286862</v>
      </c>
      <c r="I11" s="15"/>
    </row>
    <row r="12" spans="1:9" s="1" customFormat="1" ht="15" customHeight="1">
      <c r="A12" s="102" t="s">
        <v>8</v>
      </c>
      <c r="B12" s="103">
        <f>+B78</f>
        <v>259308211</v>
      </c>
      <c r="C12" s="103">
        <f>+C78</f>
        <v>259706572</v>
      </c>
      <c r="D12" s="103">
        <f>+D78</f>
        <v>75846580</v>
      </c>
      <c r="E12" s="136">
        <f>+E78</f>
        <v>67593375.19</v>
      </c>
      <c r="F12" s="103">
        <f>+F78</f>
        <v>72571021.61999999</v>
      </c>
      <c r="G12" s="105">
        <f t="shared" si="0"/>
        <v>95.68133674583612</v>
      </c>
      <c r="H12" s="125">
        <f t="shared" si="1"/>
        <v>89.11855378317651</v>
      </c>
      <c r="I12" s="15"/>
    </row>
    <row r="13" spans="1:9" s="1" customFormat="1" ht="15" customHeight="1">
      <c r="A13" s="79" t="s">
        <v>89</v>
      </c>
      <c r="B13" s="75">
        <f>B82+B101+B103+B109</f>
        <v>255606118</v>
      </c>
      <c r="C13" s="75">
        <f>C82+C101+C103+C109</f>
        <v>256004479</v>
      </c>
      <c r="D13" s="75">
        <f>D82+D101+D103+D109</f>
        <v>75091760</v>
      </c>
      <c r="E13" s="141">
        <f>E82+E101+E103+E109</f>
        <v>66927126.19</v>
      </c>
      <c r="F13" s="75">
        <f>F82+F101+F103+F109</f>
        <v>71904772.61999999</v>
      </c>
      <c r="G13" s="20">
        <f t="shared" si="0"/>
        <v>95.75587603753061</v>
      </c>
      <c r="H13" s="121">
        <f t="shared" si="1"/>
        <v>89.12712418779371</v>
      </c>
      <c r="I13" s="15"/>
    </row>
    <row r="14" spans="1:9" s="1" customFormat="1" ht="15" customHeight="1">
      <c r="A14" s="79" t="s">
        <v>90</v>
      </c>
      <c r="B14" s="66">
        <f>B121</f>
        <v>3702093</v>
      </c>
      <c r="C14" s="66">
        <f>C121</f>
        <v>3702093</v>
      </c>
      <c r="D14" s="66">
        <f>D121</f>
        <v>754820</v>
      </c>
      <c r="E14" s="140">
        <f>E121</f>
        <v>666249</v>
      </c>
      <c r="F14" s="66">
        <f>F121</f>
        <v>666249</v>
      </c>
      <c r="G14" s="80">
        <f t="shared" si="0"/>
        <v>88.26594419861689</v>
      </c>
      <c r="H14" s="121">
        <f t="shared" si="1"/>
        <v>88.26594419861689</v>
      </c>
      <c r="I14" s="15"/>
    </row>
    <row r="15" spans="1:9" s="1" customFormat="1" ht="6" customHeight="1">
      <c r="A15" s="21"/>
      <c r="B15" s="22"/>
      <c r="C15" s="21"/>
      <c r="D15" s="21"/>
      <c r="E15" s="142"/>
      <c r="F15" s="21"/>
      <c r="G15" s="23"/>
      <c r="H15" s="23"/>
      <c r="I15" s="23"/>
    </row>
    <row r="16" spans="1:9" s="1" customFormat="1" ht="15.75">
      <c r="A16" s="164" t="s">
        <v>5</v>
      </c>
      <c r="B16" s="164"/>
      <c r="C16" s="164"/>
      <c r="D16" s="164"/>
      <c r="E16" s="164"/>
      <c r="F16" s="164"/>
      <c r="G16" s="164"/>
      <c r="H16" s="164"/>
      <c r="I16" s="164"/>
    </row>
    <row r="17" spans="1:9" s="1" customFormat="1" ht="6" customHeight="1">
      <c r="A17" s="167"/>
      <c r="B17" s="167"/>
      <c r="C17" s="167"/>
      <c r="D17" s="167"/>
      <c r="E17" s="167"/>
      <c r="F17" s="167"/>
      <c r="G17" s="167"/>
      <c r="H17" s="167"/>
      <c r="I17" s="167"/>
    </row>
    <row r="18" spans="1:9" s="1" customFormat="1" ht="15" customHeight="1" thickBot="1">
      <c r="A18" s="14"/>
      <c r="B18" s="14">
        <v>1</v>
      </c>
      <c r="C18" s="14">
        <v>2</v>
      </c>
      <c r="D18" s="14">
        <v>3</v>
      </c>
      <c r="E18" s="137">
        <v>4</v>
      </c>
      <c r="F18" s="14">
        <v>5</v>
      </c>
      <c r="G18" s="14" t="s">
        <v>102</v>
      </c>
      <c r="H18" s="14" t="s">
        <v>103</v>
      </c>
      <c r="I18" s="14"/>
    </row>
    <row r="19" spans="1:9" s="1" customFormat="1" ht="40.5" customHeight="1" thickBot="1" thickTop="1">
      <c r="A19" s="99" t="s">
        <v>23</v>
      </c>
      <c r="B19" s="119" t="s">
        <v>9</v>
      </c>
      <c r="C19" s="120" t="s">
        <v>10</v>
      </c>
      <c r="D19" s="119" t="s">
        <v>11</v>
      </c>
      <c r="E19" s="162" t="s">
        <v>98</v>
      </c>
      <c r="F19" s="119" t="s">
        <v>24</v>
      </c>
      <c r="G19" s="117" t="s">
        <v>99</v>
      </c>
      <c r="H19" s="117" t="s">
        <v>100</v>
      </c>
      <c r="I19" s="24"/>
    </row>
    <row r="20" spans="1:9" s="1" customFormat="1" ht="18" customHeight="1" thickTop="1">
      <c r="A20" s="7" t="s">
        <v>12</v>
      </c>
      <c r="B20" s="118">
        <f>+B21+B30+B39+B54</f>
        <v>49858811</v>
      </c>
      <c r="C20" s="128">
        <f>+C21+C30+C39+C54</f>
        <v>49834025</v>
      </c>
      <c r="D20" s="128">
        <f>+D21+D30+D39+D54</f>
        <v>13243859</v>
      </c>
      <c r="E20" s="143">
        <f>+E21+E30+E39+E54</f>
        <v>10479853.4</v>
      </c>
      <c r="F20" s="118">
        <f>+F21+F30+F39+F54</f>
        <v>12228239.06</v>
      </c>
      <c r="G20" s="121">
        <f>+F20/D20*100</f>
        <v>92.33138966520256</v>
      </c>
      <c r="H20" s="121">
        <f aca="true" t="shared" si="2" ref="H20:H28">+E20/D20*100</f>
        <v>79.12990768023127</v>
      </c>
      <c r="I20" s="24"/>
    </row>
    <row r="21" spans="1:25" s="5" customFormat="1" ht="15" customHeight="1">
      <c r="A21" s="25" t="s">
        <v>33</v>
      </c>
      <c r="B21" s="26">
        <f>+B22+B26</f>
        <v>19071801</v>
      </c>
      <c r="C21" s="81">
        <f>SUM(C22+C26)</f>
        <v>18932090</v>
      </c>
      <c r="D21" s="81">
        <f>SUM(D22+D26)</f>
        <v>5228352</v>
      </c>
      <c r="E21" s="144">
        <f>SUM(E22+E26)</f>
        <v>3594249.9699999997</v>
      </c>
      <c r="F21" s="81">
        <f>SUM(F22+F26)</f>
        <v>5211370.2</v>
      </c>
      <c r="G21" s="8">
        <f aca="true" t="shared" si="3" ref="G21:G28">+F21/D21*100</f>
        <v>99.67519784436855</v>
      </c>
      <c r="H21" s="121">
        <f t="shared" si="2"/>
        <v>68.74537081665504</v>
      </c>
      <c r="I21" s="2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s="5" customFormat="1" ht="15" customHeight="1">
      <c r="A22" s="27" t="s">
        <v>2</v>
      </c>
      <c r="B22" s="93">
        <f>SUM(B23:B25)</f>
        <v>13574431</v>
      </c>
      <c r="C22" s="28">
        <f>C23+C24+C25</f>
        <v>13065499</v>
      </c>
      <c r="D22" s="28">
        <f>D23+D24+D25</f>
        <v>3254727</v>
      </c>
      <c r="E22" s="88">
        <f>E23+E24+E25</f>
        <v>2514286.75</v>
      </c>
      <c r="F22" s="28">
        <f>F23+F24+F25</f>
        <v>2595647.18</v>
      </c>
      <c r="G22" s="29">
        <f t="shared" si="3"/>
        <v>79.75007366209209</v>
      </c>
      <c r="H22" s="123">
        <f t="shared" si="2"/>
        <v>77.25031162367843</v>
      </c>
      <c r="I22" s="2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s="6" customFormat="1" ht="15" customHeight="1">
      <c r="A23" s="89" t="s">
        <v>34</v>
      </c>
      <c r="B23" s="31">
        <v>13003435</v>
      </c>
      <c r="C23" s="31">
        <v>12512847</v>
      </c>
      <c r="D23" s="31">
        <v>3108514</v>
      </c>
      <c r="E23" s="113">
        <v>2402650.54</v>
      </c>
      <c r="F23" s="31">
        <v>2484010.97</v>
      </c>
      <c r="G23" s="32">
        <f>+F23/D23*100</f>
        <v>79.90991740748153</v>
      </c>
      <c r="H23" s="122">
        <f t="shared" si="2"/>
        <v>77.29257580953471</v>
      </c>
      <c r="I23" s="3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25" s="6" customFormat="1" ht="15" customHeight="1">
      <c r="A24" s="89" t="s">
        <v>35</v>
      </c>
      <c r="B24" s="31">
        <v>491161</v>
      </c>
      <c r="C24" s="31">
        <v>472241</v>
      </c>
      <c r="D24" s="31">
        <v>125357</v>
      </c>
      <c r="E24" s="113">
        <v>94239.55</v>
      </c>
      <c r="F24" s="31">
        <v>94239.55</v>
      </c>
      <c r="G24" s="32">
        <f t="shared" si="3"/>
        <v>75.17693467456942</v>
      </c>
      <c r="H24" s="122">
        <f t="shared" si="2"/>
        <v>75.17693467456942</v>
      </c>
      <c r="I24" s="3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spans="1:25" s="6" customFormat="1" ht="15" customHeight="1">
      <c r="A25" s="89" t="s">
        <v>36</v>
      </c>
      <c r="B25" s="31">
        <v>79835</v>
      </c>
      <c r="C25" s="31">
        <v>80411</v>
      </c>
      <c r="D25" s="31">
        <v>20856</v>
      </c>
      <c r="E25" s="113">
        <v>17396.66</v>
      </c>
      <c r="F25" s="31">
        <v>17396.66</v>
      </c>
      <c r="G25" s="32">
        <f t="shared" si="3"/>
        <v>83.4132144227081</v>
      </c>
      <c r="H25" s="122">
        <f t="shared" si="2"/>
        <v>83.4132144227081</v>
      </c>
      <c r="I25" s="3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1:25" s="6" customFormat="1" ht="15" customHeight="1">
      <c r="A26" s="90" t="s">
        <v>42</v>
      </c>
      <c r="B26" s="88">
        <f>SUM(B27:B29)</f>
        <v>5497370</v>
      </c>
      <c r="C26" s="88">
        <f>SUM(C27:C29)</f>
        <v>5866591</v>
      </c>
      <c r="D26" s="88">
        <f>SUM(D27:D29)</f>
        <v>1973625</v>
      </c>
      <c r="E26" s="88">
        <f>SUM(E27:E29)</f>
        <v>1079963.22</v>
      </c>
      <c r="F26" s="88">
        <f>SUM(F27:F29)</f>
        <v>2615723.02</v>
      </c>
      <c r="G26" s="29">
        <f t="shared" si="3"/>
        <v>132.53394236493762</v>
      </c>
      <c r="H26" s="123">
        <f t="shared" si="2"/>
        <v>54.7197780733422</v>
      </c>
      <c r="I26" s="3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spans="1:25" s="6" customFormat="1" ht="15" customHeight="1">
      <c r="A27" s="89" t="s">
        <v>37</v>
      </c>
      <c r="B27" s="34">
        <v>4587431</v>
      </c>
      <c r="C27" s="34">
        <v>5083003</v>
      </c>
      <c r="D27" s="34">
        <v>1771790</v>
      </c>
      <c r="E27" s="112">
        <v>980050.9</v>
      </c>
      <c r="F27" s="34">
        <v>2511939.28</v>
      </c>
      <c r="G27" s="35">
        <f t="shared" si="3"/>
        <v>141.77409738174387</v>
      </c>
      <c r="H27" s="122">
        <f t="shared" si="2"/>
        <v>55.31416815762591</v>
      </c>
      <c r="I27" s="3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spans="1:25" s="6" customFormat="1" ht="15" customHeight="1">
      <c r="A28" s="89" t="s">
        <v>38</v>
      </c>
      <c r="B28" s="34">
        <v>909939</v>
      </c>
      <c r="C28" s="34">
        <v>783588</v>
      </c>
      <c r="D28" s="34">
        <v>201835</v>
      </c>
      <c r="E28" s="112">
        <v>99912.32</v>
      </c>
      <c r="F28" s="34">
        <v>103783.74</v>
      </c>
      <c r="G28" s="35">
        <f t="shared" si="3"/>
        <v>51.42009066812</v>
      </c>
      <c r="H28" s="122">
        <f t="shared" si="2"/>
        <v>49.50197933955954</v>
      </c>
      <c r="I28" s="3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1:25" s="6" customFormat="1" ht="15" customHeight="1">
      <c r="A29" s="30"/>
      <c r="B29" s="34"/>
      <c r="C29" s="83"/>
      <c r="D29" s="83"/>
      <c r="E29" s="112"/>
      <c r="F29" s="83"/>
      <c r="G29" s="36"/>
      <c r="H29" s="122"/>
      <c r="I29" s="3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1:25" s="5" customFormat="1" ht="15" customHeight="1">
      <c r="A30" s="25" t="s">
        <v>39</v>
      </c>
      <c r="B30" s="92">
        <f>SUM(B31:B37)</f>
        <v>5791460</v>
      </c>
      <c r="C30" s="92">
        <f>SUM(C31:C37)</f>
        <v>5752477</v>
      </c>
      <c r="D30" s="92">
        <f>SUM(D31:D37)</f>
        <v>1462034</v>
      </c>
      <c r="E30" s="144">
        <f>SUM(E31:E37)</f>
        <v>1218117.41</v>
      </c>
      <c r="F30" s="92">
        <f>SUM(F31:F37)</f>
        <v>1349055.36</v>
      </c>
      <c r="G30" s="37">
        <f aca="true" t="shared" si="4" ref="G30:G37">+F30/D30*100</f>
        <v>92.27250255466016</v>
      </c>
      <c r="H30" s="121">
        <f aca="true" t="shared" si="5" ref="H30:H37">+E30/D30*100</f>
        <v>83.31662669951587</v>
      </c>
      <c r="I30" s="2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:25" s="5" customFormat="1" ht="15" customHeight="1">
      <c r="A31" s="91" t="s">
        <v>95</v>
      </c>
      <c r="B31" s="112">
        <v>290662</v>
      </c>
      <c r="C31" s="112">
        <v>260130</v>
      </c>
      <c r="D31" s="112">
        <v>62538</v>
      </c>
      <c r="E31" s="112">
        <v>39993.92</v>
      </c>
      <c r="F31" s="112">
        <v>40230.92</v>
      </c>
      <c r="G31" s="38">
        <f t="shared" si="4"/>
        <v>64.33035914164188</v>
      </c>
      <c r="H31" s="122">
        <f t="shared" si="5"/>
        <v>63.95138955515046</v>
      </c>
      <c r="I31" s="2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s="5" customFormat="1" ht="15" customHeight="1">
      <c r="A32" s="91" t="s">
        <v>101</v>
      </c>
      <c r="B32" s="112">
        <v>234257</v>
      </c>
      <c r="C32" s="112">
        <v>229984</v>
      </c>
      <c r="D32" s="112">
        <v>54659</v>
      </c>
      <c r="E32" s="112">
        <v>42157.48</v>
      </c>
      <c r="F32" s="112">
        <v>42157.48</v>
      </c>
      <c r="G32" s="38">
        <f t="shared" si="4"/>
        <v>77.12815821731097</v>
      </c>
      <c r="H32" s="122">
        <f t="shared" si="5"/>
        <v>77.12815821731097</v>
      </c>
      <c r="I32" s="2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s="5" customFormat="1" ht="15" customHeight="1">
      <c r="A33" s="91" t="s">
        <v>80</v>
      </c>
      <c r="B33" s="112">
        <v>2531196</v>
      </c>
      <c r="C33" s="112">
        <v>2529967</v>
      </c>
      <c r="D33" s="112">
        <v>639417</v>
      </c>
      <c r="E33" s="112">
        <v>586470.25</v>
      </c>
      <c r="F33" s="112">
        <v>586670.26</v>
      </c>
      <c r="G33" s="38">
        <f t="shared" si="4"/>
        <v>91.75080737609416</v>
      </c>
      <c r="H33" s="122">
        <f t="shared" si="5"/>
        <v>91.71952731941752</v>
      </c>
      <c r="I33" s="2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s="6" customFormat="1" ht="15" customHeight="1">
      <c r="A34" s="89" t="s">
        <v>40</v>
      </c>
      <c r="B34" s="113">
        <v>257816</v>
      </c>
      <c r="C34" s="113">
        <v>258336</v>
      </c>
      <c r="D34" s="113">
        <v>67708</v>
      </c>
      <c r="E34" s="113">
        <v>61905.54</v>
      </c>
      <c r="F34" s="113">
        <v>61905.54</v>
      </c>
      <c r="G34" s="38">
        <f t="shared" si="4"/>
        <v>91.43017073314823</v>
      </c>
      <c r="H34" s="122">
        <f t="shared" si="5"/>
        <v>91.43017073314823</v>
      </c>
      <c r="I34" s="33" t="s">
        <v>73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25" s="6" customFormat="1" ht="15" customHeight="1">
      <c r="A35" s="89" t="s">
        <v>41</v>
      </c>
      <c r="B35" s="113">
        <v>505203</v>
      </c>
      <c r="C35" s="113">
        <v>492417</v>
      </c>
      <c r="D35" s="113">
        <v>119072</v>
      </c>
      <c r="E35" s="113">
        <v>100961.31</v>
      </c>
      <c r="F35" s="113">
        <v>102344.44</v>
      </c>
      <c r="G35" s="38">
        <f>+F35/D35*100</f>
        <v>85.95172668637463</v>
      </c>
      <c r="H35" s="122">
        <f t="shared" si="5"/>
        <v>84.79013538027412</v>
      </c>
      <c r="I35" s="39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5" s="6" customFormat="1" ht="15" customHeight="1">
      <c r="A36" s="89" t="s">
        <v>82</v>
      </c>
      <c r="B36" s="113">
        <v>1277457</v>
      </c>
      <c r="C36" s="113">
        <v>1267389</v>
      </c>
      <c r="D36" s="113">
        <v>322160</v>
      </c>
      <c r="E36" s="113">
        <v>291076.65</v>
      </c>
      <c r="F36" s="113">
        <v>299761.25</v>
      </c>
      <c r="G36" s="38">
        <f>+F36/D36*100</f>
        <v>93.04732120685374</v>
      </c>
      <c r="H36" s="122">
        <f t="shared" si="5"/>
        <v>90.3515799602682</v>
      </c>
      <c r="I36" s="39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1:25" s="6" customFormat="1" ht="15" customHeight="1">
      <c r="A37" s="89" t="s">
        <v>14</v>
      </c>
      <c r="B37" s="113">
        <v>694869</v>
      </c>
      <c r="C37" s="113">
        <v>714254</v>
      </c>
      <c r="D37" s="113">
        <v>196480</v>
      </c>
      <c r="E37" s="113">
        <v>95552.26</v>
      </c>
      <c r="F37" s="113">
        <v>215985.47</v>
      </c>
      <c r="G37" s="38">
        <f t="shared" si="4"/>
        <v>109.92745826547232</v>
      </c>
      <c r="H37" s="122">
        <f t="shared" si="5"/>
        <v>48.63205415309446</v>
      </c>
      <c r="I37" s="39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 spans="1:25" s="6" customFormat="1" ht="15" customHeight="1">
      <c r="A38" s="40"/>
      <c r="B38" s="34"/>
      <c r="C38" s="83"/>
      <c r="D38" s="83"/>
      <c r="E38" s="112"/>
      <c r="F38" s="83"/>
      <c r="G38" s="41"/>
      <c r="H38" s="122"/>
      <c r="I38" s="39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1:25" s="5" customFormat="1" ht="14.25" customHeight="1">
      <c r="A39" s="25" t="s">
        <v>43</v>
      </c>
      <c r="B39" s="26">
        <f>+B40</f>
        <v>4798042</v>
      </c>
      <c r="C39" s="26">
        <f>+C40</f>
        <v>4756950</v>
      </c>
      <c r="D39" s="26">
        <f>+D40</f>
        <v>1182592</v>
      </c>
      <c r="E39" s="144">
        <f>+E40</f>
        <v>1052570.69</v>
      </c>
      <c r="F39" s="26">
        <f>+F40</f>
        <v>1052898.17</v>
      </c>
      <c r="G39" s="37">
        <f>+F39/D39*100</f>
        <v>89.03308748917631</v>
      </c>
      <c r="H39" s="121">
        <f>+E39/D39*100</f>
        <v>89.00539577470505</v>
      </c>
      <c r="I39" s="39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:25" s="5" customFormat="1" ht="14.25" customHeight="1">
      <c r="A40" s="90" t="s">
        <v>91</v>
      </c>
      <c r="B40" s="28">
        <v>4798042</v>
      </c>
      <c r="C40" s="28">
        <v>4756950</v>
      </c>
      <c r="D40" s="28">
        <v>1182592</v>
      </c>
      <c r="E40" s="88">
        <v>1052570.69</v>
      </c>
      <c r="F40" s="28">
        <v>1052898.17</v>
      </c>
      <c r="G40" s="42">
        <f>+F40/D40*100</f>
        <v>89.03308748917631</v>
      </c>
      <c r="H40" s="123">
        <f>+E40/D40*100</f>
        <v>89.00539577470505</v>
      </c>
      <c r="I40" s="39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:25" s="6" customFormat="1" ht="15" customHeight="1" hidden="1">
      <c r="A41" s="30" t="s">
        <v>44</v>
      </c>
      <c r="B41" s="31"/>
      <c r="C41" s="82"/>
      <c r="D41" s="82"/>
      <c r="E41" s="113"/>
      <c r="F41" s="82"/>
      <c r="G41" s="38" t="e">
        <f>+F41/D41*100</f>
        <v>#DIV/0!</v>
      </c>
      <c r="H41" s="122" t="e">
        <f>+E41/F41*100</f>
        <v>#DIV/0!</v>
      </c>
      <c r="I41" s="4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</row>
    <row r="42" spans="1:25" s="6" customFormat="1" ht="15" customHeight="1" hidden="1">
      <c r="A42" s="30" t="s">
        <v>45</v>
      </c>
      <c r="B42" s="31"/>
      <c r="C42" s="82"/>
      <c r="D42" s="82"/>
      <c r="E42" s="113"/>
      <c r="F42" s="82"/>
      <c r="G42" s="38" t="e">
        <f aca="true" t="shared" si="6" ref="G42:G62">+F42/D42*100</f>
        <v>#DIV/0!</v>
      </c>
      <c r="H42" s="123" t="e">
        <f>+E42/F42*100</f>
        <v>#DIV/0!</v>
      </c>
      <c r="I42" s="4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</row>
    <row r="43" spans="1:25" s="6" customFormat="1" ht="15" customHeight="1" hidden="1">
      <c r="A43" s="30" t="s">
        <v>46</v>
      </c>
      <c r="B43" s="31"/>
      <c r="C43" s="82"/>
      <c r="D43" s="82"/>
      <c r="E43" s="113"/>
      <c r="F43" s="82"/>
      <c r="G43" s="38" t="e">
        <f t="shared" si="6"/>
        <v>#DIV/0!</v>
      </c>
      <c r="H43" s="122" t="e">
        <f>+E43/F43*100</f>
        <v>#DIV/0!</v>
      </c>
      <c r="I43" s="4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</row>
    <row r="44" spans="1:25" s="6" customFormat="1" ht="15" customHeight="1" hidden="1">
      <c r="A44" s="30" t="s">
        <v>47</v>
      </c>
      <c r="B44" s="31"/>
      <c r="C44" s="82"/>
      <c r="D44" s="82"/>
      <c r="E44" s="113"/>
      <c r="F44" s="82"/>
      <c r="G44" s="38" t="e">
        <f t="shared" si="6"/>
        <v>#DIV/0!</v>
      </c>
      <c r="H44" s="122" t="e">
        <f>+E44/F44*100</f>
        <v>#DIV/0!</v>
      </c>
      <c r="I44" s="4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</row>
    <row r="45" spans="1:25" s="6" customFormat="1" ht="15" customHeight="1" hidden="1">
      <c r="A45" s="30" t="s">
        <v>48</v>
      </c>
      <c r="B45" s="31"/>
      <c r="C45" s="82"/>
      <c r="D45" s="82"/>
      <c r="E45" s="113"/>
      <c r="F45" s="82"/>
      <c r="G45" s="38" t="e">
        <f t="shared" si="6"/>
        <v>#DIV/0!</v>
      </c>
      <c r="H45" s="43"/>
      <c r="I45" s="4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 spans="1:25" s="6" customFormat="1" ht="15" customHeight="1" hidden="1">
      <c r="A46" s="30" t="s">
        <v>49</v>
      </c>
      <c r="B46" s="31"/>
      <c r="C46" s="82"/>
      <c r="D46" s="82"/>
      <c r="E46" s="113"/>
      <c r="F46" s="82"/>
      <c r="G46" s="38" t="e">
        <f t="shared" si="6"/>
        <v>#DIV/0!</v>
      </c>
      <c r="H46" s="43"/>
      <c r="I46" s="4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 spans="1:25" s="6" customFormat="1" ht="15" customHeight="1" hidden="1">
      <c r="A47" s="30" t="s">
        <v>50</v>
      </c>
      <c r="B47" s="31"/>
      <c r="C47" s="82"/>
      <c r="D47" s="82"/>
      <c r="E47" s="113"/>
      <c r="F47" s="82"/>
      <c r="G47" s="38" t="e">
        <f t="shared" si="6"/>
        <v>#DIV/0!</v>
      </c>
      <c r="H47" s="43"/>
      <c r="I47" s="4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</row>
    <row r="48" spans="1:25" s="6" customFormat="1" ht="15" customHeight="1" hidden="1">
      <c r="A48" s="30" t="s">
        <v>51</v>
      </c>
      <c r="B48" s="31"/>
      <c r="C48" s="82"/>
      <c r="D48" s="82"/>
      <c r="E48" s="113"/>
      <c r="F48" s="82"/>
      <c r="G48" s="38" t="e">
        <f t="shared" si="6"/>
        <v>#DIV/0!</v>
      </c>
      <c r="H48" s="43"/>
      <c r="I48" s="4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</row>
    <row r="49" spans="1:25" s="6" customFormat="1" ht="15" customHeight="1" hidden="1">
      <c r="A49" s="30" t="s">
        <v>52</v>
      </c>
      <c r="B49" s="31"/>
      <c r="C49" s="82"/>
      <c r="D49" s="82"/>
      <c r="E49" s="113"/>
      <c r="F49" s="82"/>
      <c r="G49" s="38" t="e">
        <f t="shared" si="6"/>
        <v>#DIV/0!</v>
      </c>
      <c r="H49" s="43"/>
      <c r="I49" s="4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</row>
    <row r="50" spans="1:25" s="6" customFormat="1" ht="15" customHeight="1" hidden="1">
      <c r="A50" s="30" t="s">
        <v>53</v>
      </c>
      <c r="B50" s="31"/>
      <c r="C50" s="82"/>
      <c r="D50" s="82"/>
      <c r="E50" s="113"/>
      <c r="F50" s="82"/>
      <c r="G50" s="38" t="e">
        <f t="shared" si="6"/>
        <v>#DIV/0!</v>
      </c>
      <c r="H50" s="43"/>
      <c r="I50" s="4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 spans="1:25" s="6" customFormat="1" ht="12.75" customHeight="1" hidden="1">
      <c r="A51" s="30" t="s">
        <v>54</v>
      </c>
      <c r="B51" s="31"/>
      <c r="C51" s="82"/>
      <c r="D51" s="82"/>
      <c r="E51" s="113"/>
      <c r="F51" s="82"/>
      <c r="G51" s="38" t="e">
        <f t="shared" si="6"/>
        <v>#DIV/0!</v>
      </c>
      <c r="H51" s="33"/>
      <c r="I51" s="3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</row>
    <row r="52" spans="1:25" s="6" customFormat="1" ht="12.75" customHeight="1" hidden="1">
      <c r="A52" s="30" t="s">
        <v>55</v>
      </c>
      <c r="B52" s="31"/>
      <c r="C52" s="82"/>
      <c r="D52" s="82"/>
      <c r="E52" s="113"/>
      <c r="F52" s="82"/>
      <c r="G52" s="38" t="e">
        <f t="shared" si="6"/>
        <v>#DIV/0!</v>
      </c>
      <c r="H52" s="33"/>
      <c r="I52" s="3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</row>
    <row r="53" spans="1:25" s="6" customFormat="1" ht="15" customHeight="1">
      <c r="A53" s="30"/>
      <c r="B53" s="31"/>
      <c r="C53" s="82"/>
      <c r="D53" s="82"/>
      <c r="E53" s="113"/>
      <c r="F53" s="82"/>
      <c r="G53" s="38"/>
      <c r="H53" s="122"/>
      <c r="I53" s="3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</row>
    <row r="54" spans="1:25" s="6" customFormat="1" ht="15" customHeight="1">
      <c r="A54" s="25" t="s">
        <v>56</v>
      </c>
      <c r="B54" s="26">
        <f>+B55+B59+B63+B67</f>
        <v>20197508</v>
      </c>
      <c r="C54" s="81">
        <f>+C55+C59+C63+C67</f>
        <v>20392508</v>
      </c>
      <c r="D54" s="81">
        <f>+D55+D59+D63+D67</f>
        <v>5370881</v>
      </c>
      <c r="E54" s="144">
        <f>+E55+E59+E63+E67</f>
        <v>4614915.33</v>
      </c>
      <c r="F54" s="81">
        <f>+F55+F59+F63+F67</f>
        <v>4614915.33</v>
      </c>
      <c r="G54" s="37">
        <f t="shared" si="6"/>
        <v>85.92473618387747</v>
      </c>
      <c r="H54" s="121">
        <f aca="true" t="shared" si="7" ref="H54:H62">+E54/D54*100</f>
        <v>85.92473618387747</v>
      </c>
      <c r="I54" s="3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</row>
    <row r="55" spans="1:25" s="6" customFormat="1" ht="15" customHeight="1">
      <c r="A55" s="95" t="s">
        <v>26</v>
      </c>
      <c r="B55" s="28">
        <f>SUM(B56:B58)</f>
        <v>7223342</v>
      </c>
      <c r="C55" s="28">
        <f>SUM(C56:C58)</f>
        <v>7223342</v>
      </c>
      <c r="D55" s="28">
        <f>D56+D57+D58</f>
        <v>1817073</v>
      </c>
      <c r="E55" s="88">
        <f>E56+E57+E58</f>
        <v>1817073</v>
      </c>
      <c r="F55" s="28">
        <f>F56+F57+F58</f>
        <v>1817073</v>
      </c>
      <c r="G55" s="42">
        <f>+F55/D55*100</f>
        <v>100</v>
      </c>
      <c r="H55" s="123">
        <f t="shared" si="7"/>
        <v>100</v>
      </c>
      <c r="I55" s="3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</row>
    <row r="56" spans="1:25" s="6" customFormat="1" ht="15" customHeight="1">
      <c r="A56" s="89" t="s">
        <v>27</v>
      </c>
      <c r="B56" s="31">
        <v>6598710</v>
      </c>
      <c r="C56" s="31">
        <v>6598710</v>
      </c>
      <c r="D56" s="31">
        <v>1660911</v>
      </c>
      <c r="E56" s="113">
        <v>1660911</v>
      </c>
      <c r="F56" s="31">
        <v>1660911</v>
      </c>
      <c r="G56" s="38">
        <f t="shared" si="6"/>
        <v>100</v>
      </c>
      <c r="H56" s="122">
        <f t="shared" si="7"/>
        <v>100</v>
      </c>
      <c r="I56" s="3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</row>
    <row r="57" spans="1:25" s="6" customFormat="1" ht="15" customHeight="1">
      <c r="A57" s="89" t="s">
        <v>28</v>
      </c>
      <c r="B57" s="31">
        <v>8000</v>
      </c>
      <c r="C57" s="31">
        <v>8000</v>
      </c>
      <c r="D57" s="31">
        <v>2001</v>
      </c>
      <c r="E57" s="113">
        <v>2001</v>
      </c>
      <c r="F57" s="31">
        <v>2001</v>
      </c>
      <c r="G57" s="38">
        <f t="shared" si="6"/>
        <v>100</v>
      </c>
      <c r="H57" s="122">
        <f t="shared" si="7"/>
        <v>100</v>
      </c>
      <c r="I57" s="3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</row>
    <row r="58" spans="1:25" s="6" customFormat="1" ht="15" customHeight="1">
      <c r="A58" s="30" t="s">
        <v>68</v>
      </c>
      <c r="B58" s="31">
        <v>616632</v>
      </c>
      <c r="C58" s="31">
        <v>616632</v>
      </c>
      <c r="D58" s="31">
        <v>154161</v>
      </c>
      <c r="E58" s="113">
        <v>154161</v>
      </c>
      <c r="F58" s="31">
        <v>154161</v>
      </c>
      <c r="G58" s="38">
        <f t="shared" si="6"/>
        <v>100</v>
      </c>
      <c r="H58" s="122">
        <f t="shared" si="7"/>
        <v>100</v>
      </c>
      <c r="I58" s="3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</row>
    <row r="59" spans="1:25" s="6" customFormat="1" ht="15" customHeight="1">
      <c r="A59" s="94" t="s">
        <v>29</v>
      </c>
      <c r="B59" s="87">
        <f>SUM(B60:B62)</f>
        <v>462399</v>
      </c>
      <c r="C59" s="87">
        <f>SUM(C60:C62)</f>
        <v>462399</v>
      </c>
      <c r="D59" s="87">
        <f>D60+D61+D62</f>
        <v>145399</v>
      </c>
      <c r="E59" s="145">
        <f>E60+E61+E62</f>
        <v>79002</v>
      </c>
      <c r="F59" s="87">
        <f>F60+F61+F62</f>
        <v>79002</v>
      </c>
      <c r="G59" s="96">
        <f t="shared" si="6"/>
        <v>54.334624034553194</v>
      </c>
      <c r="H59" s="124">
        <f t="shared" si="7"/>
        <v>54.334624034553194</v>
      </c>
      <c r="I59" s="3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</row>
    <row r="60" spans="1:25" s="6" customFormat="1" ht="15" customHeight="1">
      <c r="A60" s="89" t="s">
        <v>15</v>
      </c>
      <c r="B60" s="31">
        <v>250000</v>
      </c>
      <c r="C60" s="31">
        <v>250000</v>
      </c>
      <c r="D60" s="31">
        <v>62499</v>
      </c>
      <c r="E60" s="113">
        <v>0</v>
      </c>
      <c r="F60" s="31">
        <v>0</v>
      </c>
      <c r="G60" s="38">
        <f t="shared" si="6"/>
        <v>0</v>
      </c>
      <c r="H60" s="122">
        <f t="shared" si="7"/>
        <v>0</v>
      </c>
      <c r="I60" s="3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</row>
    <row r="61" spans="1:25" s="6" customFormat="1" ht="15" customHeight="1">
      <c r="A61" s="89" t="s">
        <v>30</v>
      </c>
      <c r="B61" s="31">
        <v>122399</v>
      </c>
      <c r="C61" s="31">
        <v>122399</v>
      </c>
      <c r="D61" s="31">
        <v>60400</v>
      </c>
      <c r="E61" s="113">
        <v>60000</v>
      </c>
      <c r="F61" s="31">
        <v>60000</v>
      </c>
      <c r="G61" s="38">
        <f t="shared" si="6"/>
        <v>99.33774834437085</v>
      </c>
      <c r="H61" s="122">
        <f t="shared" si="7"/>
        <v>99.33774834437085</v>
      </c>
      <c r="I61" s="3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</row>
    <row r="62" spans="1:25" s="6" customFormat="1" ht="15" customHeight="1">
      <c r="A62" s="89" t="s">
        <v>57</v>
      </c>
      <c r="B62" s="31">
        <v>90000</v>
      </c>
      <c r="C62" s="31">
        <v>90000</v>
      </c>
      <c r="D62" s="31">
        <v>22500</v>
      </c>
      <c r="E62" s="113">
        <v>19002</v>
      </c>
      <c r="F62" s="31">
        <v>19002</v>
      </c>
      <c r="G62" s="38">
        <f t="shared" si="6"/>
        <v>84.45333333333333</v>
      </c>
      <c r="H62" s="122">
        <f t="shared" si="7"/>
        <v>84.45333333333333</v>
      </c>
      <c r="I62" s="3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</row>
    <row r="63" spans="1:25" s="6" customFormat="1" ht="15" customHeight="1">
      <c r="A63" s="95" t="s">
        <v>67</v>
      </c>
      <c r="B63" s="87">
        <f>SUM(B64:B66)</f>
        <v>6383765</v>
      </c>
      <c r="C63" s="87">
        <f>SUM(C64:C66)</f>
        <v>6578765</v>
      </c>
      <c r="D63" s="87">
        <f>SUM(D64:D66)</f>
        <v>1833421</v>
      </c>
      <c r="E63" s="145">
        <f>SUM(E64:E66)</f>
        <v>1688637.33</v>
      </c>
      <c r="F63" s="87">
        <f>SUM(F64:F66)</f>
        <v>1688637.33</v>
      </c>
      <c r="G63" s="96">
        <f aca="true" t="shared" si="8" ref="G63:G71">+F63/D63*100</f>
        <v>92.10308652513525</v>
      </c>
      <c r="H63" s="124">
        <f aca="true" t="shared" si="9" ref="H63:H71">+E63/D63*100</f>
        <v>92.10308652513525</v>
      </c>
      <c r="I63" s="3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</row>
    <row r="64" spans="1:25" s="6" customFormat="1" ht="15" customHeight="1">
      <c r="A64" s="89" t="s">
        <v>27</v>
      </c>
      <c r="B64" s="31">
        <v>5673909</v>
      </c>
      <c r="C64" s="31">
        <v>5868909</v>
      </c>
      <c r="D64" s="31">
        <v>1655940</v>
      </c>
      <c r="E64" s="113">
        <v>1511156.33</v>
      </c>
      <c r="F64" s="31">
        <v>1511156.33</v>
      </c>
      <c r="G64" s="38">
        <f t="shared" si="8"/>
        <v>91.25670797251108</v>
      </c>
      <c r="H64" s="122">
        <f t="shared" si="9"/>
        <v>91.25670797251108</v>
      </c>
      <c r="I64" s="3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</row>
    <row r="65" spans="1:25" s="6" customFormat="1" ht="15" customHeight="1">
      <c r="A65" s="30" t="s">
        <v>68</v>
      </c>
      <c r="B65" s="31">
        <v>705856</v>
      </c>
      <c r="C65" s="31">
        <v>705856</v>
      </c>
      <c r="D65" s="31">
        <v>176479</v>
      </c>
      <c r="E65" s="113">
        <v>176479</v>
      </c>
      <c r="F65" s="31">
        <v>176479</v>
      </c>
      <c r="G65" s="38">
        <f t="shared" si="8"/>
        <v>100</v>
      </c>
      <c r="H65" s="122">
        <f t="shared" si="9"/>
        <v>100</v>
      </c>
      <c r="I65" s="3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</row>
    <row r="66" spans="1:25" s="6" customFormat="1" ht="15" customHeight="1">
      <c r="A66" s="30" t="s">
        <v>28</v>
      </c>
      <c r="B66" s="31">
        <v>4000</v>
      </c>
      <c r="C66" s="31">
        <v>4000</v>
      </c>
      <c r="D66" s="31">
        <v>1002</v>
      </c>
      <c r="E66" s="113">
        <v>1002</v>
      </c>
      <c r="F66" s="31">
        <v>1002</v>
      </c>
      <c r="G66" s="38">
        <f t="shared" si="8"/>
        <v>100</v>
      </c>
      <c r="H66" s="122">
        <f t="shared" si="9"/>
        <v>100</v>
      </c>
      <c r="I66" s="3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</row>
    <row r="67" spans="1:25" s="6" customFormat="1" ht="15" customHeight="1">
      <c r="A67" s="95" t="s">
        <v>69</v>
      </c>
      <c r="B67" s="87">
        <f>SUM(B68:B70)</f>
        <v>6128002</v>
      </c>
      <c r="C67" s="87">
        <f>SUM(C68:C70)</f>
        <v>6128002</v>
      </c>
      <c r="D67" s="87">
        <f>SUM(D68:D70)</f>
        <v>1574988</v>
      </c>
      <c r="E67" s="145">
        <f>SUM(E68:E70)</f>
        <v>1030203</v>
      </c>
      <c r="F67" s="87">
        <f>SUM(F68:F70)</f>
        <v>1030203</v>
      </c>
      <c r="G67" s="96">
        <f t="shared" si="8"/>
        <v>65.41021264923923</v>
      </c>
      <c r="H67" s="124">
        <f t="shared" si="9"/>
        <v>65.41021264923923</v>
      </c>
      <c r="I67" s="3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</row>
    <row r="68" spans="1:25" s="6" customFormat="1" ht="15" customHeight="1">
      <c r="A68" s="30" t="s">
        <v>27</v>
      </c>
      <c r="B68" s="31">
        <v>5644621</v>
      </c>
      <c r="C68" s="31">
        <v>5644621</v>
      </c>
      <c r="D68" s="31">
        <v>1454142</v>
      </c>
      <c r="E68" s="113">
        <v>949639</v>
      </c>
      <c r="F68" s="31">
        <v>949639</v>
      </c>
      <c r="G68" s="38">
        <f t="shared" si="8"/>
        <v>65.30579544501155</v>
      </c>
      <c r="H68" s="122">
        <f t="shared" si="9"/>
        <v>65.30579544501155</v>
      </c>
      <c r="I68" s="3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</row>
    <row r="69" spans="1:25" s="6" customFormat="1" ht="15" customHeight="1">
      <c r="A69" s="30" t="s">
        <v>68</v>
      </c>
      <c r="B69" s="31">
        <v>468981</v>
      </c>
      <c r="C69" s="31">
        <v>468981</v>
      </c>
      <c r="D69" s="31">
        <v>117246</v>
      </c>
      <c r="E69" s="113">
        <v>78164</v>
      </c>
      <c r="F69" s="31">
        <v>78164</v>
      </c>
      <c r="G69" s="38">
        <f>+F69/D69*100</f>
        <v>66.66666666666666</v>
      </c>
      <c r="H69" s="122">
        <f>+E69/D69*100</f>
        <v>66.66666666666666</v>
      </c>
      <c r="I69" s="3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</row>
    <row r="70" spans="1:25" s="6" customFormat="1" ht="17.25" customHeight="1">
      <c r="A70" s="30" t="s">
        <v>28</v>
      </c>
      <c r="B70" s="31">
        <v>14400</v>
      </c>
      <c r="C70" s="31">
        <v>14400</v>
      </c>
      <c r="D70" s="31">
        <v>3600</v>
      </c>
      <c r="E70" s="113">
        <v>2400</v>
      </c>
      <c r="F70" s="31">
        <v>2400</v>
      </c>
      <c r="G70" s="38">
        <f t="shared" si="8"/>
        <v>66.66666666666666</v>
      </c>
      <c r="H70" s="122">
        <f t="shared" si="9"/>
        <v>66.66666666666666</v>
      </c>
      <c r="I70" s="3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</row>
    <row r="71" spans="1:25" s="6" customFormat="1" ht="15" customHeight="1" hidden="1">
      <c r="A71" s="30" t="s">
        <v>28</v>
      </c>
      <c r="B71" s="31">
        <v>9200</v>
      </c>
      <c r="C71" s="82">
        <v>9200</v>
      </c>
      <c r="D71" s="82">
        <v>1534</v>
      </c>
      <c r="E71" s="113">
        <v>767</v>
      </c>
      <c r="F71" s="82">
        <v>767</v>
      </c>
      <c r="G71" s="38">
        <f t="shared" si="8"/>
        <v>50</v>
      </c>
      <c r="H71" s="122">
        <f t="shared" si="9"/>
        <v>50</v>
      </c>
      <c r="I71" s="3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</row>
    <row r="72" spans="1:25" ht="2.25" customHeight="1" hidden="1">
      <c r="A72" s="44"/>
      <c r="B72" s="45"/>
      <c r="C72" s="46"/>
      <c r="D72" s="46"/>
      <c r="E72" s="146"/>
      <c r="F72" s="46"/>
      <c r="G72" s="46"/>
      <c r="H72" s="46"/>
      <c r="I72" s="46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</row>
    <row r="73" spans="1:25" ht="2.25" customHeight="1">
      <c r="A73" s="44"/>
      <c r="B73" s="45"/>
      <c r="C73" s="46"/>
      <c r="D73" s="46"/>
      <c r="E73" s="146">
        <v>5</v>
      </c>
      <c r="F73" s="46"/>
      <c r="G73" s="46"/>
      <c r="H73" s="46"/>
      <c r="I73" s="46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</row>
    <row r="74" spans="1:10" ht="15" customHeight="1">
      <c r="A74" s="164" t="s">
        <v>6</v>
      </c>
      <c r="B74" s="164"/>
      <c r="C74" s="164"/>
      <c r="D74" s="164"/>
      <c r="E74" s="164"/>
      <c r="F74" s="164"/>
      <c r="G74" s="164"/>
      <c r="H74" s="164"/>
      <c r="I74" s="164"/>
      <c r="J74" s="164"/>
    </row>
    <row r="75" spans="1:9" ht="6" customHeight="1">
      <c r="A75" s="33"/>
      <c r="B75" s="47"/>
      <c r="C75" s="33"/>
      <c r="D75" s="33"/>
      <c r="E75" s="147"/>
      <c r="F75" s="33"/>
      <c r="G75" s="33"/>
      <c r="H75" s="33"/>
      <c r="I75" s="33"/>
    </row>
    <row r="76" spans="1:10" ht="18" customHeight="1" thickBot="1">
      <c r="A76" s="33"/>
      <c r="B76" s="14">
        <v>1</v>
      </c>
      <c r="C76" s="14">
        <v>2</v>
      </c>
      <c r="D76" s="14">
        <v>3</v>
      </c>
      <c r="E76" s="137">
        <v>4</v>
      </c>
      <c r="F76" s="14">
        <v>5</v>
      </c>
      <c r="G76" s="116">
        <v>6</v>
      </c>
      <c r="H76" s="116">
        <v>7</v>
      </c>
      <c r="I76" s="14" t="s">
        <v>102</v>
      </c>
      <c r="J76" s="14" t="s">
        <v>103</v>
      </c>
    </row>
    <row r="77" spans="1:10" ht="57.75" customHeight="1" thickBot="1" thickTop="1">
      <c r="A77" s="106" t="s">
        <v>0</v>
      </c>
      <c r="B77" s="107" t="s">
        <v>9</v>
      </c>
      <c r="C77" s="107" t="s">
        <v>10</v>
      </c>
      <c r="D77" s="107" t="s">
        <v>11</v>
      </c>
      <c r="E77" s="163" t="s">
        <v>98</v>
      </c>
      <c r="F77" s="107" t="s">
        <v>24</v>
      </c>
      <c r="G77" s="107" t="s">
        <v>31</v>
      </c>
      <c r="H77" s="107" t="s">
        <v>32</v>
      </c>
      <c r="I77" s="131" t="s">
        <v>99</v>
      </c>
      <c r="J77" s="131" t="s">
        <v>100</v>
      </c>
    </row>
    <row r="78" spans="1:10" ht="16.5" thickTop="1">
      <c r="A78" s="9" t="s">
        <v>13</v>
      </c>
      <c r="B78" s="86">
        <f aca="true" t="shared" si="10" ref="B78:H78">+B80+B103+B109+B121</f>
        <v>259308211</v>
      </c>
      <c r="C78" s="86">
        <f>+C80+C103+C109+C121</f>
        <v>259706572</v>
      </c>
      <c r="D78" s="86">
        <f t="shared" si="10"/>
        <v>75846580</v>
      </c>
      <c r="E78" s="148">
        <f t="shared" si="10"/>
        <v>67593375.19</v>
      </c>
      <c r="F78" s="86">
        <f t="shared" si="10"/>
        <v>72571021.61999999</v>
      </c>
      <c r="G78" s="108">
        <f t="shared" si="10"/>
        <v>66977396.12000002</v>
      </c>
      <c r="H78" s="108">
        <f t="shared" si="10"/>
        <v>33640.8</v>
      </c>
      <c r="I78" s="96">
        <f>+F78/D78*100</f>
        <v>95.68133674583612</v>
      </c>
      <c r="J78" s="121">
        <f>+E78/D78*100</f>
        <v>89.11855378317651</v>
      </c>
    </row>
    <row r="79" spans="1:9" ht="7.5" customHeight="1">
      <c r="A79" s="25"/>
      <c r="B79" s="48"/>
      <c r="C79" s="49"/>
      <c r="D79" s="49"/>
      <c r="E79" s="149"/>
      <c r="F79" s="49"/>
      <c r="G79" s="63"/>
      <c r="H79" s="63"/>
      <c r="I79" s="11"/>
    </row>
    <row r="80" spans="1:10" ht="15.75">
      <c r="A80" s="25" t="s">
        <v>16</v>
      </c>
      <c r="B80" s="48">
        <f aca="true" t="shared" si="11" ref="B80:H80">+B82+B101</f>
        <v>250173397</v>
      </c>
      <c r="C80" s="48">
        <f t="shared" si="11"/>
        <v>250024795</v>
      </c>
      <c r="D80" s="48">
        <f t="shared" si="11"/>
        <v>70251594</v>
      </c>
      <c r="E80" s="150">
        <f t="shared" si="11"/>
        <v>63999236.309999995</v>
      </c>
      <c r="F80" s="48">
        <f t="shared" si="11"/>
        <v>68531436.36</v>
      </c>
      <c r="G80" s="109">
        <f t="shared" si="11"/>
        <v>63418012.040000014</v>
      </c>
      <c r="H80" s="109">
        <f t="shared" si="11"/>
        <v>0</v>
      </c>
      <c r="I80" s="37">
        <f>+F80/D80*100</f>
        <v>97.55143258386421</v>
      </c>
      <c r="J80" s="8">
        <f>+E80/D80*100</f>
        <v>91.10004864800646</v>
      </c>
    </row>
    <row r="81" spans="1:9" ht="7.5" customHeight="1">
      <c r="A81" s="25"/>
      <c r="B81" s="48"/>
      <c r="C81" s="50"/>
      <c r="D81" s="50"/>
      <c r="E81" s="151"/>
      <c r="F81" s="50"/>
      <c r="G81" s="63"/>
      <c r="H81" s="63"/>
      <c r="I81" s="51"/>
    </row>
    <row r="82" spans="1:10" ht="15" customHeight="1">
      <c r="A82" s="94" t="s">
        <v>17</v>
      </c>
      <c r="B82" s="98">
        <f aca="true" t="shared" si="12" ref="B82:H82">SUM(B83:B100)</f>
        <v>239929078</v>
      </c>
      <c r="C82" s="98">
        <f t="shared" si="12"/>
        <v>239767477</v>
      </c>
      <c r="D82" s="98">
        <f t="shared" si="12"/>
        <v>67352934</v>
      </c>
      <c r="E82" s="152">
        <f t="shared" si="12"/>
        <v>61636976.55</v>
      </c>
      <c r="F82" s="98">
        <f t="shared" si="12"/>
        <v>66012417.349999994</v>
      </c>
      <c r="G82" s="98">
        <f t="shared" si="12"/>
        <v>61181994.27000001</v>
      </c>
      <c r="H82" s="97">
        <f t="shared" si="12"/>
        <v>0</v>
      </c>
      <c r="I82" s="96">
        <f aca="true" t="shared" si="13" ref="I82:I100">+F82/D82*100</f>
        <v>98.00971305867684</v>
      </c>
      <c r="J82" s="8">
        <f aca="true" t="shared" si="14" ref="J82:J96">+E82/D82*100</f>
        <v>91.51342471584088</v>
      </c>
    </row>
    <row r="83" spans="1:10" ht="15" customHeight="1">
      <c r="A83" s="89" t="s">
        <v>58</v>
      </c>
      <c r="B83" s="31">
        <v>301440</v>
      </c>
      <c r="C83" s="72">
        <v>298440</v>
      </c>
      <c r="D83" s="31">
        <v>84063</v>
      </c>
      <c r="E83" s="113">
        <v>66889.61</v>
      </c>
      <c r="F83" s="31">
        <v>66889.61</v>
      </c>
      <c r="G83" s="84">
        <v>63706.51</v>
      </c>
      <c r="H83" s="65">
        <v>0</v>
      </c>
      <c r="I83" s="38">
        <f t="shared" si="13"/>
        <v>79.57080998774728</v>
      </c>
      <c r="J83" s="122">
        <f t="shared" si="14"/>
        <v>79.57080998774728</v>
      </c>
    </row>
    <row r="84" spans="1:10" ht="15" customHeight="1">
      <c r="A84" s="89" t="s">
        <v>74</v>
      </c>
      <c r="B84" s="31">
        <v>381585</v>
      </c>
      <c r="C84" s="72">
        <v>382735</v>
      </c>
      <c r="D84" s="31">
        <v>193727</v>
      </c>
      <c r="E84" s="113">
        <v>44968.58</v>
      </c>
      <c r="F84" s="31">
        <v>139481.68</v>
      </c>
      <c r="G84" s="84">
        <v>42758.82</v>
      </c>
      <c r="H84" s="65">
        <v>0</v>
      </c>
      <c r="I84" s="38">
        <f t="shared" si="13"/>
        <v>71.99909150505607</v>
      </c>
      <c r="J84" s="122">
        <f t="shared" si="14"/>
        <v>23.212345207431078</v>
      </c>
    </row>
    <row r="85" spans="1:10" ht="15" customHeight="1">
      <c r="A85" s="89" t="s">
        <v>59</v>
      </c>
      <c r="B85" s="31">
        <v>6504000</v>
      </c>
      <c r="C85" s="31">
        <v>6375600</v>
      </c>
      <c r="D85" s="31">
        <v>925161</v>
      </c>
      <c r="E85" s="113">
        <v>905389.02</v>
      </c>
      <c r="F85" s="31">
        <v>905389.02</v>
      </c>
      <c r="G85" s="84">
        <v>631982.68</v>
      </c>
      <c r="H85" s="65">
        <v>0</v>
      </c>
      <c r="I85" s="38">
        <f t="shared" si="13"/>
        <v>97.8628606264207</v>
      </c>
      <c r="J85" s="122">
        <f t="shared" si="14"/>
        <v>97.8628606264207</v>
      </c>
    </row>
    <row r="86" spans="1:10" ht="15" customHeight="1">
      <c r="A86" s="89" t="s">
        <v>60</v>
      </c>
      <c r="B86" s="31">
        <v>42000</v>
      </c>
      <c r="C86" s="72">
        <v>42000</v>
      </c>
      <c r="D86" s="31">
        <v>14895</v>
      </c>
      <c r="E86" s="113">
        <v>11032.53</v>
      </c>
      <c r="F86" s="31">
        <v>11053.53</v>
      </c>
      <c r="G86" s="84">
        <v>10799.28</v>
      </c>
      <c r="H86" s="65">
        <v>0</v>
      </c>
      <c r="I86" s="38">
        <f t="shared" si="13"/>
        <v>74.20966767371601</v>
      </c>
      <c r="J86" s="122">
        <f t="shared" si="14"/>
        <v>74.06868076535751</v>
      </c>
    </row>
    <row r="87" spans="1:10" ht="15" customHeight="1">
      <c r="A87" s="89" t="s">
        <v>81</v>
      </c>
      <c r="B87" s="31">
        <v>841790</v>
      </c>
      <c r="C87" s="72">
        <v>832941</v>
      </c>
      <c r="D87" s="31">
        <v>231589</v>
      </c>
      <c r="E87" s="113">
        <v>186039.6</v>
      </c>
      <c r="F87" s="31">
        <v>193239.6</v>
      </c>
      <c r="G87" s="84">
        <v>178468.29</v>
      </c>
      <c r="H87" s="65">
        <v>0</v>
      </c>
      <c r="I87" s="38">
        <f t="shared" si="13"/>
        <v>83.44075064014267</v>
      </c>
      <c r="J87" s="122">
        <f t="shared" si="14"/>
        <v>80.33179468800333</v>
      </c>
    </row>
    <row r="88" spans="1:10" ht="15" customHeight="1">
      <c r="A88" s="89" t="s">
        <v>72</v>
      </c>
      <c r="B88" s="31">
        <v>71169</v>
      </c>
      <c r="C88" s="71">
        <v>91169</v>
      </c>
      <c r="D88" s="69">
        <v>47530</v>
      </c>
      <c r="E88" s="153">
        <v>16573.24</v>
      </c>
      <c r="F88" s="69">
        <v>19233.85</v>
      </c>
      <c r="G88" s="84">
        <v>13996.92</v>
      </c>
      <c r="H88" s="65">
        <v>0</v>
      </c>
      <c r="I88" s="38">
        <f t="shared" si="13"/>
        <v>40.46675783715548</v>
      </c>
      <c r="J88" s="122">
        <f t="shared" si="14"/>
        <v>34.86900904691774</v>
      </c>
    </row>
    <row r="89" spans="1:10" ht="15" customHeight="1">
      <c r="A89" s="89" t="s">
        <v>61</v>
      </c>
      <c r="B89" s="31">
        <v>25672486</v>
      </c>
      <c r="C89" s="71">
        <v>25672486</v>
      </c>
      <c r="D89" s="69">
        <v>6900000</v>
      </c>
      <c r="E89" s="153">
        <v>6769350</v>
      </c>
      <c r="F89" s="69">
        <v>6769350</v>
      </c>
      <c r="G89" s="84">
        <v>6769350</v>
      </c>
      <c r="H89" s="65">
        <v>0</v>
      </c>
      <c r="I89" s="38">
        <f t="shared" si="13"/>
        <v>98.10652173913044</v>
      </c>
      <c r="J89" s="122">
        <f t="shared" si="14"/>
        <v>98.10652173913044</v>
      </c>
    </row>
    <row r="90" spans="1:10" ht="15" customHeight="1">
      <c r="A90" s="89" t="s">
        <v>62</v>
      </c>
      <c r="B90" s="31">
        <v>2155687</v>
      </c>
      <c r="C90" s="71">
        <v>2151913</v>
      </c>
      <c r="D90" s="69">
        <v>541335</v>
      </c>
      <c r="E90" s="153">
        <v>515009.6</v>
      </c>
      <c r="F90" s="69">
        <v>515009.6</v>
      </c>
      <c r="G90" s="84">
        <v>492351.72</v>
      </c>
      <c r="H90" s="65">
        <v>0</v>
      </c>
      <c r="I90" s="38">
        <f t="shared" si="13"/>
        <v>95.13694846998624</v>
      </c>
      <c r="J90" s="122">
        <f t="shared" si="14"/>
        <v>95.13694846998624</v>
      </c>
    </row>
    <row r="91" spans="1:10" ht="15" customHeight="1">
      <c r="A91" s="89" t="s">
        <v>86</v>
      </c>
      <c r="B91" s="31">
        <v>173009893</v>
      </c>
      <c r="C91" s="31">
        <v>173009893</v>
      </c>
      <c r="D91" s="31">
        <v>46843200</v>
      </c>
      <c r="E91" s="154">
        <v>46095480</v>
      </c>
      <c r="F91" s="31">
        <v>46095480</v>
      </c>
      <c r="G91" s="84">
        <v>46095480</v>
      </c>
      <c r="H91" s="65">
        <v>0</v>
      </c>
      <c r="I91" s="38">
        <f t="shared" si="13"/>
        <v>98.40378112511527</v>
      </c>
      <c r="J91" s="122">
        <f t="shared" si="14"/>
        <v>98.40378112511527</v>
      </c>
    </row>
    <row r="92" spans="1:10" ht="15" customHeight="1">
      <c r="A92" s="89" t="s">
        <v>87</v>
      </c>
      <c r="B92" s="135">
        <v>1600000</v>
      </c>
      <c r="C92" s="71">
        <v>1583720</v>
      </c>
      <c r="D92" s="69">
        <v>814734</v>
      </c>
      <c r="E92" s="153">
        <v>237754.37</v>
      </c>
      <c r="F92" s="69">
        <v>638943.51</v>
      </c>
      <c r="G92" s="84">
        <v>212129.31</v>
      </c>
      <c r="H92" s="65">
        <v>0</v>
      </c>
      <c r="I92" s="38">
        <f t="shared" si="13"/>
        <v>78.42357260160985</v>
      </c>
      <c r="J92" s="122">
        <f t="shared" si="14"/>
        <v>29.181839717011933</v>
      </c>
    </row>
    <row r="93" spans="1:10" ht="15" customHeight="1">
      <c r="A93" s="89" t="s">
        <v>76</v>
      </c>
      <c r="B93" s="31">
        <v>2868716</v>
      </c>
      <c r="C93" s="71">
        <v>2843716</v>
      </c>
      <c r="D93" s="69">
        <v>703589</v>
      </c>
      <c r="E93" s="153">
        <v>681616.64</v>
      </c>
      <c r="F93" s="69">
        <v>681616.64</v>
      </c>
      <c r="G93" s="84">
        <v>651539.63</v>
      </c>
      <c r="H93" s="65">
        <v>0</v>
      </c>
      <c r="I93" s="38">
        <f t="shared" si="13"/>
        <v>96.87710296778374</v>
      </c>
      <c r="J93" s="122">
        <f t="shared" si="14"/>
        <v>96.87710296778374</v>
      </c>
    </row>
    <row r="94" spans="1:10" ht="15" customHeight="1">
      <c r="A94" s="89" t="s">
        <v>75</v>
      </c>
      <c r="B94" s="31">
        <v>15240100</v>
      </c>
      <c r="C94" s="71">
        <v>15240100</v>
      </c>
      <c r="D94" s="69">
        <v>4587632</v>
      </c>
      <c r="E94" s="153">
        <v>4587632</v>
      </c>
      <c r="F94" s="69">
        <v>4587632</v>
      </c>
      <c r="G94" s="84">
        <v>4587632</v>
      </c>
      <c r="H94" s="65">
        <v>0</v>
      </c>
      <c r="I94" s="38">
        <f t="shared" si="13"/>
        <v>100</v>
      </c>
      <c r="J94" s="122">
        <f t="shared" si="14"/>
        <v>100</v>
      </c>
    </row>
    <row r="95" spans="1:10" ht="15" customHeight="1">
      <c r="A95" s="89" t="s">
        <v>79</v>
      </c>
      <c r="B95" s="31">
        <v>5410212</v>
      </c>
      <c r="C95" s="71">
        <v>5410212</v>
      </c>
      <c r="D95" s="69">
        <v>1873191</v>
      </c>
      <c r="E95" s="153">
        <v>1347598.41</v>
      </c>
      <c r="F95" s="69">
        <v>1415820.29</v>
      </c>
      <c r="G95" s="84">
        <v>1345101.89</v>
      </c>
      <c r="H95" s="65">
        <v>0</v>
      </c>
      <c r="I95" s="38">
        <f t="shared" si="13"/>
        <v>75.58333827143095</v>
      </c>
      <c r="J95" s="122">
        <f t="shared" si="14"/>
        <v>71.9413241895781</v>
      </c>
    </row>
    <row r="96" spans="1:10" ht="15" customHeight="1">
      <c r="A96" s="89" t="s">
        <v>77</v>
      </c>
      <c r="B96" s="31">
        <v>30000</v>
      </c>
      <c r="C96" s="71">
        <v>25593</v>
      </c>
      <c r="D96" s="69">
        <v>6393</v>
      </c>
      <c r="E96" s="153">
        <v>1535.6</v>
      </c>
      <c r="F96" s="69">
        <v>1599.8</v>
      </c>
      <c r="G96" s="84">
        <v>1535.6</v>
      </c>
      <c r="H96" s="65">
        <v>0</v>
      </c>
      <c r="I96" s="38">
        <f t="shared" si="13"/>
        <v>25.024245268262163</v>
      </c>
      <c r="J96" s="122">
        <f t="shared" si="14"/>
        <v>24.020021898951978</v>
      </c>
    </row>
    <row r="97" spans="1:10" s="85" customFormat="1" ht="15" customHeight="1">
      <c r="A97" s="89" t="s">
        <v>94</v>
      </c>
      <c r="B97" s="31">
        <v>150000</v>
      </c>
      <c r="C97" s="71">
        <v>112200</v>
      </c>
      <c r="D97" s="69">
        <v>49600</v>
      </c>
      <c r="E97" s="153">
        <v>16989.85</v>
      </c>
      <c r="F97" s="69">
        <v>43287.28</v>
      </c>
      <c r="G97" s="84">
        <v>13510.27</v>
      </c>
      <c r="H97" s="65">
        <v>0</v>
      </c>
      <c r="I97" s="38">
        <f t="shared" si="13"/>
        <v>87.27274193548386</v>
      </c>
      <c r="J97" s="122">
        <f aca="true" t="shared" si="15" ref="J97:J107">+E97/D97*100</f>
        <v>34.253729838709674</v>
      </c>
    </row>
    <row r="98" spans="1:10" ht="15" customHeight="1">
      <c r="A98" s="89" t="s">
        <v>78</v>
      </c>
      <c r="B98" s="31">
        <v>50000</v>
      </c>
      <c r="C98" s="71">
        <v>92207</v>
      </c>
      <c r="D98" s="69">
        <v>65077</v>
      </c>
      <c r="E98" s="153">
        <v>6772.28</v>
      </c>
      <c r="F98" s="69">
        <v>24548.3</v>
      </c>
      <c r="G98" s="84">
        <v>6661</v>
      </c>
      <c r="H98" s="65">
        <v>0</v>
      </c>
      <c r="I98" s="38">
        <f t="shared" si="13"/>
        <v>37.72192940670283</v>
      </c>
      <c r="J98" s="122">
        <f t="shared" si="15"/>
        <v>10.406564531247598</v>
      </c>
    </row>
    <row r="99" spans="1:10" ht="15" customHeight="1">
      <c r="A99" s="114" t="s">
        <v>97</v>
      </c>
      <c r="B99" s="31">
        <v>3600000</v>
      </c>
      <c r="C99" s="71">
        <v>3602552</v>
      </c>
      <c r="D99" s="69">
        <v>1499122</v>
      </c>
      <c r="E99" s="153">
        <v>92266.96</v>
      </c>
      <c r="F99" s="69">
        <v>3007376.22</v>
      </c>
      <c r="G99" s="84">
        <v>64990.35</v>
      </c>
      <c r="H99" s="65">
        <v>0</v>
      </c>
      <c r="I99" s="38">
        <f t="shared" si="13"/>
        <v>200.60917123489617</v>
      </c>
      <c r="J99" s="122">
        <f t="shared" si="15"/>
        <v>6.154733237188168</v>
      </c>
    </row>
    <row r="100" spans="1:10" ht="15" customHeight="1">
      <c r="A100" s="114" t="s">
        <v>96</v>
      </c>
      <c r="B100" s="31">
        <v>2000000</v>
      </c>
      <c r="C100" s="71">
        <v>2000000</v>
      </c>
      <c r="D100" s="69">
        <v>1972096</v>
      </c>
      <c r="E100" s="153">
        <v>54078.26</v>
      </c>
      <c r="F100" s="69">
        <v>896466.42</v>
      </c>
      <c r="G100" s="84">
        <v>0</v>
      </c>
      <c r="H100" s="65">
        <v>0</v>
      </c>
      <c r="I100" s="38">
        <f t="shared" si="13"/>
        <v>45.45754466314013</v>
      </c>
      <c r="J100" s="122">
        <f t="shared" si="15"/>
        <v>2.742171780684105</v>
      </c>
    </row>
    <row r="101" spans="1:10" ht="15" customHeight="1">
      <c r="A101" s="95" t="s">
        <v>18</v>
      </c>
      <c r="B101" s="87">
        <f aca="true" t="shared" si="16" ref="B101:H101">SUM(B102)</f>
        <v>10244319</v>
      </c>
      <c r="C101" s="87">
        <f t="shared" si="16"/>
        <v>10257318</v>
      </c>
      <c r="D101" s="87">
        <f t="shared" si="16"/>
        <v>2898660</v>
      </c>
      <c r="E101" s="145">
        <f t="shared" si="16"/>
        <v>2362259.76</v>
      </c>
      <c r="F101" s="87">
        <f t="shared" si="16"/>
        <v>2519019.01</v>
      </c>
      <c r="G101" s="87">
        <f t="shared" si="16"/>
        <v>2236017.77</v>
      </c>
      <c r="H101" s="110">
        <f t="shared" si="16"/>
        <v>0</v>
      </c>
      <c r="I101" s="96">
        <f aca="true" t="shared" si="17" ref="I101:I109">+F101/D101*100</f>
        <v>86.90287960643883</v>
      </c>
      <c r="J101" s="124">
        <f t="shared" si="15"/>
        <v>81.49488936267102</v>
      </c>
    </row>
    <row r="102" spans="1:10" ht="15" customHeight="1">
      <c r="A102" s="89" t="s">
        <v>19</v>
      </c>
      <c r="B102" s="31">
        <v>10244319</v>
      </c>
      <c r="C102" s="72">
        <v>10257318</v>
      </c>
      <c r="D102" s="31">
        <v>2898660</v>
      </c>
      <c r="E102" s="113">
        <v>2362259.76</v>
      </c>
      <c r="F102" s="31">
        <v>2519019.01</v>
      </c>
      <c r="G102" s="115">
        <v>2236017.77</v>
      </c>
      <c r="H102" s="129">
        <v>0</v>
      </c>
      <c r="I102" s="38">
        <f t="shared" si="17"/>
        <v>86.90287960643883</v>
      </c>
      <c r="J102" s="122">
        <f t="shared" si="15"/>
        <v>81.49488936267102</v>
      </c>
    </row>
    <row r="103" spans="1:10" ht="15" customHeight="1">
      <c r="A103" s="95" t="s">
        <v>20</v>
      </c>
      <c r="B103" s="87">
        <f aca="true" t="shared" si="18" ref="B103:H103">SUM(B104:B107)</f>
        <v>261277</v>
      </c>
      <c r="C103" s="87">
        <f>SUM(C104:C107)</f>
        <v>259627</v>
      </c>
      <c r="D103" s="87">
        <f t="shared" si="18"/>
        <v>106077</v>
      </c>
      <c r="E103" s="145">
        <f t="shared" si="18"/>
        <v>40161.5</v>
      </c>
      <c r="F103" s="87">
        <f t="shared" si="18"/>
        <v>60086.990000000005</v>
      </c>
      <c r="G103" s="110">
        <f t="shared" si="18"/>
        <v>37004.49</v>
      </c>
      <c r="H103" s="110">
        <f t="shared" si="18"/>
        <v>0</v>
      </c>
      <c r="I103" s="96">
        <f t="shared" si="17"/>
        <v>56.644692063312505</v>
      </c>
      <c r="J103" s="124">
        <f t="shared" si="15"/>
        <v>37.86070495960481</v>
      </c>
    </row>
    <row r="104" spans="1:10" ht="15" customHeight="1">
      <c r="A104" s="89" t="s">
        <v>63</v>
      </c>
      <c r="B104" s="31">
        <v>85000</v>
      </c>
      <c r="C104" s="72">
        <v>68960</v>
      </c>
      <c r="D104" s="31">
        <v>22186</v>
      </c>
      <c r="E104" s="113">
        <v>8356.53</v>
      </c>
      <c r="F104" s="31">
        <v>10092.33</v>
      </c>
      <c r="G104" s="84">
        <v>7800.44</v>
      </c>
      <c r="H104" s="65">
        <v>0</v>
      </c>
      <c r="I104" s="38">
        <f t="shared" si="17"/>
        <v>45.48963310195619</v>
      </c>
      <c r="J104" s="122">
        <f t="shared" si="15"/>
        <v>37.66578022176147</v>
      </c>
    </row>
    <row r="105" spans="1:10" ht="15" customHeight="1">
      <c r="A105" s="89" t="s">
        <v>92</v>
      </c>
      <c r="B105" s="31">
        <v>66277</v>
      </c>
      <c r="C105" s="72">
        <v>84217</v>
      </c>
      <c r="D105" s="31">
        <v>51911</v>
      </c>
      <c r="E105" s="113">
        <v>12143.8</v>
      </c>
      <c r="F105" s="31">
        <v>28833.23</v>
      </c>
      <c r="G105" s="84">
        <v>10452.5</v>
      </c>
      <c r="H105" s="65">
        <v>0</v>
      </c>
      <c r="I105" s="38">
        <f t="shared" si="17"/>
        <v>55.54358421143881</v>
      </c>
      <c r="J105" s="122">
        <f t="shared" si="15"/>
        <v>23.393500414170408</v>
      </c>
    </row>
    <row r="106" spans="1:10" ht="15" customHeight="1">
      <c r="A106" s="89" t="s">
        <v>64</v>
      </c>
      <c r="B106" s="31">
        <v>50000</v>
      </c>
      <c r="C106" s="72">
        <v>50600</v>
      </c>
      <c r="D106" s="31">
        <v>13596</v>
      </c>
      <c r="E106" s="113">
        <v>9970.08</v>
      </c>
      <c r="F106" s="31">
        <v>10623.41</v>
      </c>
      <c r="G106" s="84">
        <v>9385.46</v>
      </c>
      <c r="H106" s="65">
        <v>0</v>
      </c>
      <c r="I106" s="38">
        <f t="shared" si="17"/>
        <v>78.13629008531922</v>
      </c>
      <c r="J106" s="122">
        <f t="shared" si="15"/>
        <v>73.33097969991174</v>
      </c>
    </row>
    <row r="107" spans="1:10" ht="15" customHeight="1">
      <c r="A107" s="89" t="s">
        <v>65</v>
      </c>
      <c r="B107" s="31">
        <v>60000</v>
      </c>
      <c r="C107" s="72">
        <v>55850</v>
      </c>
      <c r="D107" s="31">
        <v>18384</v>
      </c>
      <c r="E107" s="113">
        <v>9691.09</v>
      </c>
      <c r="F107" s="31">
        <v>10538.02</v>
      </c>
      <c r="G107" s="84">
        <v>9366.09</v>
      </c>
      <c r="H107" s="65">
        <v>0</v>
      </c>
      <c r="I107" s="76">
        <f t="shared" si="17"/>
        <v>57.32169277632725</v>
      </c>
      <c r="J107" s="122">
        <f t="shared" si="15"/>
        <v>52.71480635335074</v>
      </c>
    </row>
    <row r="108" spans="1:9" ht="15" customHeight="1">
      <c r="A108" s="89"/>
      <c r="B108" s="31"/>
      <c r="C108" s="72"/>
      <c r="D108" s="31"/>
      <c r="E108" s="113"/>
      <c r="F108" s="31"/>
      <c r="G108" s="84"/>
      <c r="H108" s="65"/>
      <c r="I108" s="76"/>
    </row>
    <row r="109" spans="1:10" ht="15" customHeight="1">
      <c r="A109" s="95" t="s">
        <v>21</v>
      </c>
      <c r="B109" s="26">
        <f aca="true" t="shared" si="19" ref="B109:H109">SUM(B111+B116)</f>
        <v>5171444</v>
      </c>
      <c r="C109" s="26">
        <f>SUM(C111+C116)</f>
        <v>5720057</v>
      </c>
      <c r="D109" s="26">
        <f t="shared" si="19"/>
        <v>4734089</v>
      </c>
      <c r="E109" s="144">
        <f t="shared" si="19"/>
        <v>2887728.38</v>
      </c>
      <c r="F109" s="26">
        <f t="shared" si="19"/>
        <v>3313249.27</v>
      </c>
      <c r="G109" s="81">
        <f t="shared" si="19"/>
        <v>2856130.5900000003</v>
      </c>
      <c r="H109" s="81">
        <f t="shared" si="19"/>
        <v>33640.8</v>
      </c>
      <c r="I109" s="96">
        <f t="shared" si="17"/>
        <v>69.98705072929555</v>
      </c>
      <c r="J109" s="126">
        <f>+E109/D109*100</f>
        <v>60.99860775747984</v>
      </c>
    </row>
    <row r="110" spans="1:9" ht="15" customHeight="1">
      <c r="A110" s="19"/>
      <c r="B110" s="34"/>
      <c r="C110" s="74"/>
      <c r="D110" s="34"/>
      <c r="E110" s="112"/>
      <c r="F110" s="34"/>
      <c r="G110" s="83"/>
      <c r="H110" s="75"/>
      <c r="I110" s="127"/>
    </row>
    <row r="111" spans="1:10" ht="15" customHeight="1">
      <c r="A111" s="19" t="s">
        <v>93</v>
      </c>
      <c r="B111" s="26">
        <f aca="true" t="shared" si="20" ref="B111:G111">SUM(B112:B115)</f>
        <v>2053728</v>
      </c>
      <c r="C111" s="26">
        <f t="shared" si="20"/>
        <v>2603341</v>
      </c>
      <c r="D111" s="26">
        <f t="shared" si="20"/>
        <v>1959719</v>
      </c>
      <c r="E111" s="144">
        <f t="shared" si="20"/>
        <v>217315.92</v>
      </c>
      <c r="F111" s="26">
        <f t="shared" si="20"/>
        <v>642836.81</v>
      </c>
      <c r="G111" s="26">
        <f t="shared" si="20"/>
        <v>186333.34999999998</v>
      </c>
      <c r="H111" s="81">
        <f>SUM(H112+H113+H115)</f>
        <v>33640.8</v>
      </c>
      <c r="I111" s="77">
        <f aca="true" t="shared" si="21" ref="I111:I119">+F111/D111*100</f>
        <v>32.80249923585984</v>
      </c>
      <c r="J111" s="126">
        <f aca="true" t="shared" si="22" ref="J111:J119">+E111/D111*100</f>
        <v>11.089136758892474</v>
      </c>
    </row>
    <row r="112" spans="1:10" ht="15" customHeight="1">
      <c r="A112" s="62" t="s">
        <v>66</v>
      </c>
      <c r="B112" s="31">
        <v>488433</v>
      </c>
      <c r="C112" s="72">
        <v>777274</v>
      </c>
      <c r="D112" s="82">
        <v>438646</v>
      </c>
      <c r="E112" s="113">
        <v>91455.94</v>
      </c>
      <c r="F112" s="31">
        <v>222478.27</v>
      </c>
      <c r="G112" s="84">
        <v>86555.78</v>
      </c>
      <c r="H112" s="65">
        <v>0</v>
      </c>
      <c r="I112" s="38">
        <f t="shared" si="21"/>
        <v>50.719320363117404</v>
      </c>
      <c r="J112" s="122">
        <f t="shared" si="22"/>
        <v>20.84960081705977</v>
      </c>
    </row>
    <row r="113" spans="1:10" ht="15" customHeight="1">
      <c r="A113" s="62" t="s">
        <v>70</v>
      </c>
      <c r="B113" s="82">
        <v>1140000</v>
      </c>
      <c r="C113" s="72">
        <v>1353772</v>
      </c>
      <c r="D113" s="31">
        <v>1282498</v>
      </c>
      <c r="E113" s="113">
        <v>22610.46</v>
      </c>
      <c r="F113" s="31">
        <v>286942.02</v>
      </c>
      <c r="G113" s="84">
        <v>11989.94</v>
      </c>
      <c r="H113" s="65">
        <v>33640.8</v>
      </c>
      <c r="I113" s="38">
        <f t="shared" si="21"/>
        <v>22.37368167435739</v>
      </c>
      <c r="J113" s="122">
        <f t="shared" si="22"/>
        <v>1.763001579729559</v>
      </c>
    </row>
    <row r="114" spans="1:10" ht="15" customHeight="1">
      <c r="A114" s="62" t="s">
        <v>105</v>
      </c>
      <c r="B114" s="82">
        <v>219495</v>
      </c>
      <c r="C114" s="72">
        <v>266495</v>
      </c>
      <c r="D114" s="31">
        <v>178185</v>
      </c>
      <c r="E114" s="113">
        <v>82797.29</v>
      </c>
      <c r="F114" s="31">
        <v>108337.57</v>
      </c>
      <c r="G114" s="84">
        <v>72657.14</v>
      </c>
      <c r="H114" s="65">
        <v>0</v>
      </c>
      <c r="I114" s="38">
        <f t="shared" si="21"/>
        <v>60.800611723770245</v>
      </c>
      <c r="J114" s="122">
        <f t="shared" si="22"/>
        <v>46.46703706821562</v>
      </c>
    </row>
    <row r="115" spans="1:10" ht="15" customHeight="1">
      <c r="A115" s="62" t="s">
        <v>83</v>
      </c>
      <c r="B115" s="31">
        <v>205800</v>
      </c>
      <c r="C115" s="72">
        <v>205800</v>
      </c>
      <c r="D115" s="31">
        <v>60390</v>
      </c>
      <c r="E115" s="113">
        <v>20452.23</v>
      </c>
      <c r="F115" s="31">
        <v>25078.95</v>
      </c>
      <c r="G115" s="84">
        <v>15130.49</v>
      </c>
      <c r="H115" s="65">
        <v>0</v>
      </c>
      <c r="I115" s="38">
        <f t="shared" si="21"/>
        <v>41.528315946348734</v>
      </c>
      <c r="J115" s="122">
        <f t="shared" si="22"/>
        <v>33.86691505216095</v>
      </c>
    </row>
    <row r="116" spans="1:10" ht="15" customHeight="1">
      <c r="A116" s="95" t="s">
        <v>22</v>
      </c>
      <c r="B116" s="87">
        <f aca="true" t="shared" si="23" ref="B116:H116">SUM(B117:B119)</f>
        <v>3117716</v>
      </c>
      <c r="C116" s="87">
        <f t="shared" si="23"/>
        <v>3116716</v>
      </c>
      <c r="D116" s="87">
        <f t="shared" si="23"/>
        <v>2774370</v>
      </c>
      <c r="E116" s="145">
        <f t="shared" si="23"/>
        <v>2670412.46</v>
      </c>
      <c r="F116" s="87">
        <f t="shared" si="23"/>
        <v>2670412.46</v>
      </c>
      <c r="G116" s="87">
        <f t="shared" si="23"/>
        <v>2669797.24</v>
      </c>
      <c r="H116" s="87">
        <f t="shared" si="23"/>
        <v>0</v>
      </c>
      <c r="I116" s="96">
        <f>+F116/D116*100</f>
        <v>96.25293165655626</v>
      </c>
      <c r="J116" s="124">
        <f>+E116/D116*100</f>
        <v>96.25293165655626</v>
      </c>
    </row>
    <row r="117" spans="1:10" ht="15" customHeight="1">
      <c r="A117" s="30" t="s">
        <v>84</v>
      </c>
      <c r="B117" s="31">
        <v>1179596</v>
      </c>
      <c r="C117" s="72">
        <v>1179596</v>
      </c>
      <c r="D117" s="72">
        <v>1179596</v>
      </c>
      <c r="E117" s="155">
        <v>1179596</v>
      </c>
      <c r="F117" s="31">
        <v>1179596</v>
      </c>
      <c r="G117" s="82">
        <v>1179596</v>
      </c>
      <c r="H117" s="65">
        <v>0</v>
      </c>
      <c r="I117" s="133">
        <f t="shared" si="21"/>
        <v>100</v>
      </c>
      <c r="J117" s="134">
        <f t="shared" si="22"/>
        <v>100</v>
      </c>
    </row>
    <row r="118" spans="1:10" ht="15" customHeight="1">
      <c r="A118" s="30" t="s">
        <v>85</v>
      </c>
      <c r="B118" s="31">
        <v>1528620</v>
      </c>
      <c r="C118" s="72">
        <v>1527620</v>
      </c>
      <c r="D118" s="72">
        <v>1492399</v>
      </c>
      <c r="E118" s="155">
        <v>1490816.46</v>
      </c>
      <c r="F118" s="31">
        <v>1490816.46</v>
      </c>
      <c r="G118" s="82">
        <v>1490201.24</v>
      </c>
      <c r="H118" s="65">
        <v>0</v>
      </c>
      <c r="I118" s="38">
        <f t="shared" si="21"/>
        <v>99.89395999327257</v>
      </c>
      <c r="J118" s="122">
        <f t="shared" si="22"/>
        <v>99.89395999327257</v>
      </c>
    </row>
    <row r="119" spans="1:10" ht="15" customHeight="1">
      <c r="A119" s="30" t="s">
        <v>104</v>
      </c>
      <c r="B119" s="31">
        <v>409500</v>
      </c>
      <c r="C119" s="72">
        <v>409500</v>
      </c>
      <c r="D119" s="72">
        <v>102375</v>
      </c>
      <c r="E119" s="155">
        <v>0</v>
      </c>
      <c r="F119" s="31">
        <v>0</v>
      </c>
      <c r="G119" s="82">
        <v>0</v>
      </c>
      <c r="H119" s="65">
        <v>0</v>
      </c>
      <c r="I119" s="127">
        <f t="shared" si="21"/>
        <v>0</v>
      </c>
      <c r="J119" s="35">
        <f t="shared" si="22"/>
        <v>0</v>
      </c>
    </row>
    <row r="120" spans="1:9" ht="15" customHeight="1">
      <c r="A120" s="40"/>
      <c r="B120" s="34"/>
      <c r="C120" s="74"/>
      <c r="D120" s="34"/>
      <c r="E120" s="112"/>
      <c r="F120" s="34"/>
      <c r="G120" s="83"/>
      <c r="H120" s="66"/>
      <c r="I120" s="132"/>
    </row>
    <row r="121" spans="1:10" ht="15" customHeight="1">
      <c r="A121" s="53" t="s">
        <v>25</v>
      </c>
      <c r="B121" s="70">
        <f aca="true" t="shared" si="24" ref="B121:H121">+B122+B123+B124</f>
        <v>3702093</v>
      </c>
      <c r="C121" s="70">
        <f t="shared" si="24"/>
        <v>3702093</v>
      </c>
      <c r="D121" s="70">
        <f t="shared" si="24"/>
        <v>754820</v>
      </c>
      <c r="E121" s="156">
        <f t="shared" si="24"/>
        <v>666249</v>
      </c>
      <c r="F121" s="70">
        <f t="shared" si="24"/>
        <v>666249</v>
      </c>
      <c r="G121" s="111">
        <f t="shared" si="24"/>
        <v>666249</v>
      </c>
      <c r="H121" s="67">
        <f t="shared" si="24"/>
        <v>0</v>
      </c>
      <c r="I121" s="54">
        <f>+F121/D121*100</f>
        <v>88.26594419861689</v>
      </c>
      <c r="J121" s="126">
        <f>+E121/D121*100</f>
        <v>88.26594419861689</v>
      </c>
    </row>
    <row r="122" spans="1:10" ht="15" customHeight="1">
      <c r="A122" s="55" t="s">
        <v>26</v>
      </c>
      <c r="B122" s="31">
        <v>2023999</v>
      </c>
      <c r="C122" s="31">
        <v>2023999</v>
      </c>
      <c r="D122" s="31">
        <v>419201</v>
      </c>
      <c r="E122" s="113">
        <v>419201</v>
      </c>
      <c r="F122" s="31">
        <v>419201</v>
      </c>
      <c r="G122" s="82">
        <v>419201</v>
      </c>
      <c r="H122" s="68">
        <v>0</v>
      </c>
      <c r="I122" s="56">
        <f>+F122/D122*100</f>
        <v>100</v>
      </c>
      <c r="J122" s="122">
        <f>+E122/D122*100</f>
        <v>100</v>
      </c>
    </row>
    <row r="123" spans="1:10" ht="15" customHeight="1">
      <c r="A123" s="55" t="s">
        <v>71</v>
      </c>
      <c r="B123" s="31">
        <v>648035</v>
      </c>
      <c r="C123" s="31">
        <v>648035</v>
      </c>
      <c r="D123" s="31">
        <v>129607</v>
      </c>
      <c r="E123" s="113">
        <v>129607</v>
      </c>
      <c r="F123" s="31">
        <v>129607</v>
      </c>
      <c r="G123" s="82">
        <v>129607</v>
      </c>
      <c r="H123" s="68">
        <v>0</v>
      </c>
      <c r="I123" s="56">
        <f>+F123/D123*100</f>
        <v>100</v>
      </c>
      <c r="J123" s="122">
        <f>+E123/D123*100</f>
        <v>100</v>
      </c>
    </row>
    <row r="124" spans="1:10" ht="15" customHeight="1">
      <c r="A124" s="55" t="s">
        <v>69</v>
      </c>
      <c r="B124" s="73">
        <v>1030059</v>
      </c>
      <c r="C124" s="73">
        <v>1030059</v>
      </c>
      <c r="D124" s="73">
        <v>206012</v>
      </c>
      <c r="E124" s="157">
        <v>117441</v>
      </c>
      <c r="F124" s="31">
        <v>117441</v>
      </c>
      <c r="G124" s="82">
        <v>117441</v>
      </c>
      <c r="H124" s="68">
        <v>0</v>
      </c>
      <c r="I124" s="56">
        <f>+F124/D124*100</f>
        <v>57.006873386016345</v>
      </c>
      <c r="J124" s="122">
        <f>+E124/D124*100</f>
        <v>57.006873386016345</v>
      </c>
    </row>
    <row r="125" spans="1:10" ht="15" customHeight="1">
      <c r="A125" s="57"/>
      <c r="B125" s="52"/>
      <c r="C125" s="52"/>
      <c r="D125" s="52"/>
      <c r="E125" s="158"/>
      <c r="F125" s="52"/>
      <c r="G125" s="130"/>
      <c r="H125" s="64"/>
      <c r="I125" s="38"/>
      <c r="J125" s="122"/>
    </row>
    <row r="126" spans="1:9" ht="15" customHeight="1">
      <c r="A126" s="166"/>
      <c r="B126" s="166"/>
      <c r="C126" s="166"/>
      <c r="D126" s="166"/>
      <c r="E126" s="166"/>
      <c r="F126" s="166"/>
      <c r="G126" s="166"/>
      <c r="H126" s="166"/>
      <c r="I126" s="166"/>
    </row>
    <row r="127" spans="1:9" ht="15" customHeight="1">
      <c r="A127" s="58"/>
      <c r="B127" s="59"/>
      <c r="C127" s="59"/>
      <c r="D127" s="59"/>
      <c r="E127" s="159"/>
      <c r="F127" s="59"/>
      <c r="G127" s="59"/>
      <c r="H127" s="59"/>
      <c r="I127" s="60"/>
    </row>
    <row r="128" spans="1:9" ht="15" customHeight="1">
      <c r="A128" s="166" t="s">
        <v>107</v>
      </c>
      <c r="B128" s="166"/>
      <c r="C128" s="166"/>
      <c r="D128" s="166"/>
      <c r="E128" s="166"/>
      <c r="F128" s="166"/>
      <c r="G128" s="166"/>
      <c r="H128" s="166"/>
      <c r="I128" s="166"/>
    </row>
    <row r="129" spans="1:9" ht="15">
      <c r="A129" s="33"/>
      <c r="B129" s="61"/>
      <c r="C129" s="39"/>
      <c r="D129" s="39"/>
      <c r="E129" s="160"/>
      <c r="F129" s="39"/>
      <c r="G129" s="39"/>
      <c r="H129" s="39"/>
      <c r="I129" s="39"/>
    </row>
    <row r="130" spans="1:9" ht="15">
      <c r="A130" s="33"/>
      <c r="B130" s="61"/>
      <c r="C130" s="39"/>
      <c r="D130" s="39"/>
      <c r="E130" s="160"/>
      <c r="F130" s="39"/>
      <c r="G130" s="39"/>
      <c r="H130" s="39"/>
      <c r="I130" s="39"/>
    </row>
    <row r="131" spans="1:9" ht="15">
      <c r="A131" s="33"/>
      <c r="B131" s="61"/>
      <c r="C131" s="39"/>
      <c r="D131" s="39"/>
      <c r="E131" s="160"/>
      <c r="F131" s="39"/>
      <c r="G131" s="39"/>
      <c r="H131" s="39"/>
      <c r="I131" s="39"/>
    </row>
    <row r="132" spans="1:9" ht="15">
      <c r="A132" s="33"/>
      <c r="B132" s="61"/>
      <c r="C132" s="39"/>
      <c r="D132" s="39"/>
      <c r="E132" s="160"/>
      <c r="F132" s="39"/>
      <c r="G132" s="39"/>
      <c r="H132" s="39"/>
      <c r="I132" s="39"/>
    </row>
    <row r="133" spans="1:9" ht="15">
      <c r="A133" s="33"/>
      <c r="B133" s="61"/>
      <c r="C133" s="39"/>
      <c r="D133" s="39"/>
      <c r="E133" s="160"/>
      <c r="F133" s="39"/>
      <c r="G133" s="39"/>
      <c r="H133" s="39"/>
      <c r="I133" s="39"/>
    </row>
    <row r="134" spans="1:9" ht="15">
      <c r="A134" s="33"/>
      <c r="B134" s="61"/>
      <c r="C134" s="39"/>
      <c r="D134" s="39"/>
      <c r="E134" s="160"/>
      <c r="F134" s="39"/>
      <c r="G134" s="39"/>
      <c r="H134" s="39"/>
      <c r="I134" s="39"/>
    </row>
    <row r="135" spans="1:9" ht="15">
      <c r="A135" s="33"/>
      <c r="B135" s="61"/>
      <c r="C135" s="39"/>
      <c r="D135" s="39"/>
      <c r="E135" s="160"/>
      <c r="F135" s="39"/>
      <c r="G135" s="39"/>
      <c r="H135" s="39"/>
      <c r="I135" s="39"/>
    </row>
    <row r="136" spans="1:9" ht="15">
      <c r="A136" s="33"/>
      <c r="B136" s="61"/>
      <c r="C136" s="39"/>
      <c r="D136" s="39"/>
      <c r="E136" s="160"/>
      <c r="F136" s="39"/>
      <c r="G136" s="39"/>
      <c r="H136" s="39"/>
      <c r="I136" s="39"/>
    </row>
    <row r="137" spans="1:9" ht="15">
      <c r="A137" s="33"/>
      <c r="B137" s="61"/>
      <c r="C137" s="39"/>
      <c r="D137" s="39"/>
      <c r="E137" s="160"/>
      <c r="F137" s="39"/>
      <c r="G137" s="39"/>
      <c r="H137" s="39"/>
      <c r="I137" s="39"/>
    </row>
    <row r="138" spans="1:9" ht="15">
      <c r="A138" s="33"/>
      <c r="B138" s="61"/>
      <c r="C138" s="39"/>
      <c r="D138" s="39"/>
      <c r="E138" s="160"/>
      <c r="F138" s="39"/>
      <c r="G138" s="39"/>
      <c r="H138" s="39"/>
      <c r="I138" s="39"/>
    </row>
    <row r="139" spans="1:9" ht="15">
      <c r="A139" s="33"/>
      <c r="B139" s="61"/>
      <c r="C139" s="39"/>
      <c r="D139" s="39"/>
      <c r="E139" s="160"/>
      <c r="F139" s="39"/>
      <c r="G139" s="39"/>
      <c r="H139" s="39"/>
      <c r="I139" s="39"/>
    </row>
    <row r="140" spans="1:9" ht="15">
      <c r="A140" s="33"/>
      <c r="B140" s="61"/>
      <c r="C140" s="39"/>
      <c r="D140" s="39"/>
      <c r="E140" s="160"/>
      <c r="F140" s="39"/>
      <c r="G140" s="39"/>
      <c r="H140" s="39"/>
      <c r="I140" s="39"/>
    </row>
    <row r="141" spans="1:9" ht="15">
      <c r="A141" s="33"/>
      <c r="B141" s="61"/>
      <c r="C141" s="39"/>
      <c r="D141" s="39"/>
      <c r="E141" s="160"/>
      <c r="F141" s="39"/>
      <c r="G141" s="39"/>
      <c r="H141" s="39"/>
      <c r="I141" s="39"/>
    </row>
    <row r="142" spans="1:9" ht="15">
      <c r="A142" s="33"/>
      <c r="B142" s="61"/>
      <c r="C142" s="39"/>
      <c r="D142" s="39"/>
      <c r="E142" s="160"/>
      <c r="F142" s="39"/>
      <c r="G142" s="39"/>
      <c r="H142" s="39"/>
      <c r="I142" s="39"/>
    </row>
    <row r="143" spans="1:9" ht="15">
      <c r="A143" s="33"/>
      <c r="B143" s="61"/>
      <c r="C143" s="39"/>
      <c r="D143" s="39"/>
      <c r="E143" s="160"/>
      <c r="F143" s="39"/>
      <c r="G143" s="39"/>
      <c r="H143" s="39"/>
      <c r="I143" s="39"/>
    </row>
    <row r="144" spans="1:9" ht="15">
      <c r="A144" s="33"/>
      <c r="B144" s="61"/>
      <c r="C144" s="39"/>
      <c r="D144" s="39"/>
      <c r="E144" s="160"/>
      <c r="F144" s="39"/>
      <c r="G144" s="39"/>
      <c r="H144" s="39"/>
      <c r="I144" s="39"/>
    </row>
    <row r="145" spans="1:9" ht="15">
      <c r="A145" s="33"/>
      <c r="B145" s="61"/>
      <c r="C145" s="39"/>
      <c r="D145" s="39"/>
      <c r="E145" s="160"/>
      <c r="F145" s="39"/>
      <c r="G145" s="39"/>
      <c r="H145" s="39"/>
      <c r="I145" s="39"/>
    </row>
    <row r="146" spans="1:9" ht="15">
      <c r="A146" s="33"/>
      <c r="B146" s="61"/>
      <c r="C146" s="39"/>
      <c r="D146" s="39"/>
      <c r="E146" s="160"/>
      <c r="F146" s="39"/>
      <c r="G146" s="39"/>
      <c r="H146" s="39"/>
      <c r="I146" s="39"/>
    </row>
    <row r="147" spans="1:9" ht="15">
      <c r="A147" s="33"/>
      <c r="B147" s="61"/>
      <c r="C147" s="39"/>
      <c r="D147" s="39"/>
      <c r="E147" s="160"/>
      <c r="F147" s="39"/>
      <c r="G147" s="39"/>
      <c r="H147" s="39"/>
      <c r="I147" s="39"/>
    </row>
    <row r="148" spans="1:9" ht="15">
      <c r="A148" s="33"/>
      <c r="B148" s="61"/>
      <c r="C148" s="39"/>
      <c r="D148" s="39"/>
      <c r="E148" s="160"/>
      <c r="F148" s="39"/>
      <c r="G148" s="39"/>
      <c r="H148" s="39"/>
      <c r="I148" s="39"/>
    </row>
    <row r="149" spans="1:9" ht="15">
      <c r="A149" s="33"/>
      <c r="B149" s="61"/>
      <c r="C149" s="39"/>
      <c r="D149" s="39"/>
      <c r="E149" s="160"/>
      <c r="F149" s="39"/>
      <c r="G149" s="39"/>
      <c r="H149" s="39"/>
      <c r="I149" s="39"/>
    </row>
    <row r="150" spans="1:9" ht="15">
      <c r="A150" s="33"/>
      <c r="B150" s="61"/>
      <c r="C150" s="39"/>
      <c r="D150" s="39"/>
      <c r="E150" s="160"/>
      <c r="F150" s="39"/>
      <c r="G150" s="39"/>
      <c r="H150" s="39"/>
      <c r="I150" s="39"/>
    </row>
    <row r="151" spans="1:9" ht="15">
      <c r="A151" s="33"/>
      <c r="B151" s="61"/>
      <c r="C151" s="39"/>
      <c r="D151" s="39"/>
      <c r="E151" s="160"/>
      <c r="F151" s="39"/>
      <c r="G151" s="39"/>
      <c r="H151" s="39"/>
      <c r="I151" s="39"/>
    </row>
    <row r="152" spans="1:9" ht="15">
      <c r="A152" s="33"/>
      <c r="B152" s="61"/>
      <c r="C152" s="39"/>
      <c r="D152" s="39"/>
      <c r="E152" s="160"/>
      <c r="F152" s="39"/>
      <c r="G152" s="39"/>
      <c r="H152" s="39"/>
      <c r="I152" s="39"/>
    </row>
    <row r="153" spans="1:9" ht="15">
      <c r="A153" s="33"/>
      <c r="B153" s="61"/>
      <c r="C153" s="39"/>
      <c r="D153" s="39"/>
      <c r="E153" s="160"/>
      <c r="F153" s="39"/>
      <c r="G153" s="39"/>
      <c r="H153" s="39"/>
      <c r="I153" s="39"/>
    </row>
    <row r="154" spans="1:9" ht="15">
      <c r="A154" s="33"/>
      <c r="B154" s="61"/>
      <c r="C154" s="39"/>
      <c r="D154" s="39"/>
      <c r="E154" s="160"/>
      <c r="F154" s="39"/>
      <c r="G154" s="39"/>
      <c r="H154" s="39"/>
      <c r="I154" s="39"/>
    </row>
  </sheetData>
  <sheetProtection/>
  <mergeCells count="9">
    <mergeCell ref="A3:J3"/>
    <mergeCell ref="A2:J2"/>
    <mergeCell ref="A1:J1"/>
    <mergeCell ref="A128:I128"/>
    <mergeCell ref="A126:I126"/>
    <mergeCell ref="A17:I17"/>
    <mergeCell ref="A16:I16"/>
    <mergeCell ref="A74:J74"/>
    <mergeCell ref="A4:J4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landscape" scale="50" r:id="rId1"/>
  <headerFooter alignWithMargins="0">
    <oddFooter>&amp;L&amp;12Elaborado en el Dept. de Presupuesto</oddFooter>
  </headerFooter>
  <rowBreaks count="1" manualBreakCount="1">
    <brk id="73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MINJUMNFA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SIAFPA</dc:creator>
  <cp:keywords/>
  <dc:description/>
  <cp:lastModifiedBy>LUIS LOPEZ</cp:lastModifiedBy>
  <cp:lastPrinted>2019-04-09T19:36:34Z</cp:lastPrinted>
  <dcterms:created xsi:type="dcterms:W3CDTF">2002-08-05T15:29:21Z</dcterms:created>
  <dcterms:modified xsi:type="dcterms:W3CDTF">2019-06-20T15:17:19Z</dcterms:modified>
  <cp:category/>
  <cp:version/>
  <cp:contentType/>
  <cp:contentStatus/>
</cp:coreProperties>
</file>