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<sst xmlns="http://schemas.openxmlformats.org/spreadsheetml/2006/main" count="138" uniqueCount="108">
  <si>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</si>
  <si>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</si>
  <si>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</si>
  <si>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</si>
  <si>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</si>
  <si>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</si>
  <si>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</si>
  <si>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</si>
  <si>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</si>
  <si>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</si>
  <si>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</si>
  <si>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</si>
  <si>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</si>
  <si>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</si>
  <si>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</si>
  <si>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</si>
  <si>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</si>
  <si>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</si>
  <si>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</si>
  <si>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</si>
  <si>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</si>
  <si>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</si>
  <si>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</si>
  <si>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</si>
  <si>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</si>
  <si>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</si>
  <si>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</si>
  <si>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</si>
  <si>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</si>
  <si>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</si>
  <si>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</si>
  <si>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</si>
  <si>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</si>
  <si>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</si>
  <si>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</si>
  <si>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</si>
  <si>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</si>
  <si>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</si>
  <si>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</si>
  <si>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</si>
  <si>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</si>
  <si>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</si>
  <si>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</si>
  <si>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</si>
  <si>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</si>
  <si>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</si>
  <si>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</si>
  <si>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</si>
  <si>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</si>
  <si>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</si>
  <si>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</si>
  <si>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</si>
  <si>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</si>
  <si>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</si>
  <si>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</si>
  <si>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</si>
  <si>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</si>
  <si>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</si>
  <si>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</si>
  <si>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</si>
  <si>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</si>
  <si>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</si>
  <si>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</si>
  <si>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</si>
  <si>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</si>
  <si>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</si>
  <si>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</si>
  <si>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</si>
  <si>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</si>
  <si>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</si>
  <si>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</si>
  <si>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</si>
  <si>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</si>
  <si>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</si>
  <si>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</si>
  <si>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</si>
  <si>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</si>
  <si>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</si>
  <si>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</si>
  <si>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</si>
  <si>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</si>
  <si>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</si>
  <si>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</si>
  <si>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</si>
  <si>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</si>
  <si>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</si>
  <si>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</si>
  <si>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</si>
  <si>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</si>
  <si>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</si>
  <si>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</si>
  <si>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</si>
  <si>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</si>
  <si>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</si>
  <si>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</si>
  <si>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</si>
  <si>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</si>
  <si>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</si>
  <si>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</si>
  <si>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</si>
  <si>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</si>
  <si>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</si>
  <si>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</si>
  <si>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</si>
  <si>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Construcción del Centro Cap. Comunidad del L.</t>
  </si>
  <si>
    <t>Fortalecimiento Secretria de Gabinete Social</t>
  </si>
  <si>
    <t>INFORME DE EJECUCIÓN PRESUPUESTARIA AL 30 DE ABRIL 2019</t>
  </si>
  <si>
    <t>Fuente: Informe: Pormenorizado de Gasto por Área-Entidad al  30/04/19</t>
  </si>
</sst>
</file>

<file path=xl/styles.xml><?xml version="1.0" encoding="utf-8"?>
<styleSheet xmlns="http://schemas.openxmlformats.org/spreadsheetml/2006/main">
  <numFmts count="5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B/.&quot;#,##0_);\(&quot;B/.&quot;#,##0\)"/>
    <numFmt numFmtId="191" formatCode="&quot;B/.&quot;#,##0_);[Red]\(&quot;B/.&quot;#,##0\)"/>
    <numFmt numFmtId="192" formatCode="&quot;B/.&quot;#,##0.00_);\(&quot;B/.&quot;#,##0.00\)"/>
    <numFmt numFmtId="193" formatCode="&quot;B/.&quot;#,##0.00_);[Red]\(&quot;B/.&quot;#,##0.00\)"/>
    <numFmt numFmtId="194" formatCode="_(&quot;B/.&quot;* #,##0_);_(&quot;B/.&quot;* \(#,##0\);_(&quot;B/.&quot;* &quot;-&quot;_);_(@_)"/>
    <numFmt numFmtId="195" formatCode="_(&quot;B/.&quot;* #,##0.00_);_(&quot;B/.&quot;* \(#,##0.00\);_(&quot;B/.&quot;* &quot;-&quot;??_);_(@_)"/>
    <numFmt numFmtId="196" formatCode="0.0%"/>
    <numFmt numFmtId="197" formatCode="#,##0.000"/>
    <numFmt numFmtId="198" formatCode="#,##0.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  <numFmt numFmtId="205" formatCode="[$-180A]dddd\,\ dd&quot; de &quot;mmmm&quot; de &quot;yyyy"/>
    <numFmt numFmtId="206" formatCode="0.000%"/>
    <numFmt numFmtId="207" formatCode="0.0000%"/>
    <numFmt numFmtId="208" formatCode="#,##0.00;[Red]#,##0.00"/>
    <numFmt numFmtId="209" formatCode="#,##0;[Red]#,##0"/>
    <numFmt numFmtId="210" formatCode="0;[Red]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>
        <color theme="1"/>
      </bottom>
    </border>
    <border>
      <left>
        <color indexed="63"/>
      </left>
      <right style="thin"/>
      <top style="double"/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/>
    </xf>
    <xf numFmtId="1" fontId="3" fillId="0" borderId="11" xfId="54" applyNumberFormat="1" applyFont="1" applyFill="1" applyBorder="1" applyAlignment="1">
      <alignment horizontal="center" vertical="center"/>
    </xf>
    <xf numFmtId="1" fontId="8" fillId="0" borderId="11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4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/>
    </xf>
    <xf numFmtId="1" fontId="10" fillId="0" borderId="15" xfId="54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1" fontId="9" fillId="0" borderId="15" xfId="54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4" applyNumberFormat="1" applyFont="1" applyFill="1" applyBorder="1" applyAlignment="1">
      <alignment horizontal="center" vertical="center"/>
    </xf>
    <xf numFmtId="1" fontId="10" fillId="0" borderId="21" xfId="54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4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54" fillId="0" borderId="17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horizontal="left" vertical="center" indent="2"/>
    </xf>
    <xf numFmtId="0" fontId="54" fillId="0" borderId="14" xfId="0" applyFont="1" applyFill="1" applyBorder="1" applyAlignment="1">
      <alignment horizontal="left" vertical="center" indent="1"/>
    </xf>
    <xf numFmtId="0" fontId="55" fillId="0" borderId="14" xfId="0" applyFont="1" applyFill="1" applyBorder="1" applyAlignment="1">
      <alignment horizontal="left" vertical="center"/>
    </xf>
    <xf numFmtId="4" fontId="56" fillId="35" borderId="17" xfId="0" applyNumberFormat="1" applyFont="1" applyFill="1" applyBorder="1" applyAlignment="1">
      <alignment vertical="center"/>
    </xf>
    <xf numFmtId="4" fontId="54" fillId="35" borderId="17" xfId="0" applyNumberFormat="1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4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58" fillId="36" borderId="22" xfId="0" applyFont="1" applyFill="1" applyBorder="1" applyAlignment="1">
      <alignment horizontal="center" vertical="center"/>
    </xf>
    <xf numFmtId="4" fontId="58" fillId="36" borderId="23" xfId="0" applyNumberFormat="1" applyFont="1" applyFill="1" applyBorder="1" applyAlignment="1">
      <alignment horizontal="center" vertical="center" wrapText="1"/>
    </xf>
    <xf numFmtId="4" fontId="58" fillId="36" borderId="2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4" applyNumberFormat="1" applyFont="1" applyFill="1" applyBorder="1" applyAlignment="1">
      <alignment horizontal="center" vertical="center"/>
    </xf>
    <xf numFmtId="0" fontId="58" fillId="37" borderId="22" xfId="0" applyFont="1" applyFill="1" applyBorder="1" applyAlignment="1">
      <alignment horizontal="center" vertical="center"/>
    </xf>
    <xf numFmtId="4" fontId="58" fillId="37" borderId="23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>
      <alignment vertical="center"/>
    </xf>
    <xf numFmtId="4" fontId="55" fillId="0" borderId="17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horizontal="left" vertical="center" indent="2"/>
    </xf>
    <xf numFmtId="208" fontId="8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58" fillId="36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vertical="center"/>
    </xf>
    <xf numFmtId="4" fontId="58" fillId="36" borderId="26" xfId="0" applyNumberFormat="1" applyFont="1" applyFill="1" applyBorder="1" applyAlignment="1">
      <alignment horizontal="center" vertical="center" wrapText="1"/>
    </xf>
    <xf numFmtId="4" fontId="58" fillId="36" borderId="2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8" fillId="0" borderId="17" xfId="54" applyNumberFormat="1" applyFont="1" applyFill="1" applyBorder="1" applyAlignment="1">
      <alignment horizontal="center" vertical="center"/>
    </xf>
    <xf numFmtId="4" fontId="56" fillId="35" borderId="25" xfId="0" applyNumberFormat="1" applyFont="1" applyFill="1" applyBorder="1" applyAlignment="1">
      <alignment vertical="center"/>
    </xf>
    <xf numFmtId="4" fontId="55" fillId="35" borderId="11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 indent="1"/>
    </xf>
    <xf numFmtId="4" fontId="6" fillId="35" borderId="0" xfId="0" applyNumberFormat="1" applyFont="1" applyFill="1" applyBorder="1" applyAlignment="1">
      <alignment vertical="center"/>
    </xf>
    <xf numFmtId="9" fontId="58" fillId="37" borderId="24" xfId="0" applyNumberFormat="1" applyFont="1" applyFill="1" applyBorder="1" applyAlignment="1">
      <alignment horizontal="center" vertical="center" wrapText="1"/>
    </xf>
    <xf numFmtId="4" fontId="58" fillId="37" borderId="26" xfId="0" applyNumberFormat="1" applyFont="1" applyFill="1" applyBorder="1" applyAlignment="1">
      <alignment horizontal="center" vertical="center" wrapText="1"/>
    </xf>
    <xf numFmtId="1" fontId="8" fillId="0" borderId="25" xfId="54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vertical="center"/>
    </xf>
    <xf numFmtId="4" fontId="57" fillId="0" borderId="17" xfId="0" applyNumberFormat="1" applyFont="1" applyFill="1" applyBorder="1" applyAlignment="1">
      <alignment vertical="center"/>
    </xf>
    <xf numFmtId="4" fontId="55" fillId="0" borderId="11" xfId="0" applyNumberFormat="1" applyFont="1" applyFill="1" applyBorder="1" applyAlignment="1">
      <alignment vertical="center"/>
    </xf>
    <xf numFmtId="4" fontId="55" fillId="0" borderId="15" xfId="0" applyNumberFormat="1" applyFont="1" applyFill="1" applyBorder="1" applyAlignment="1">
      <alignment vertical="center"/>
    </xf>
    <xf numFmtId="4" fontId="8" fillId="0" borderId="17" xfId="54" applyNumberFormat="1" applyFont="1" applyFill="1" applyBorder="1" applyAlignment="1">
      <alignment horizontal="right" vertical="center"/>
    </xf>
    <xf numFmtId="4" fontId="56" fillId="0" borderId="11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horizontal="right" vertical="center"/>
    </xf>
    <xf numFmtId="4" fontId="56" fillId="0" borderId="21" xfId="0" applyNumberFormat="1" applyFont="1" applyFill="1" applyBorder="1" applyAlignment="1">
      <alignment horizontal="right" vertical="center"/>
    </xf>
    <xf numFmtId="4" fontId="56" fillId="0" borderId="18" xfId="0" applyNumberFormat="1" applyFont="1" applyFill="1" applyBorder="1" applyAlignment="1">
      <alignment horizontal="right" vertical="center"/>
    </xf>
    <xf numFmtId="4" fontId="55" fillId="0" borderId="14" xfId="0" applyNumberFormat="1" applyFont="1" applyFill="1" applyBorder="1" applyAlignment="1">
      <alignment vertical="center"/>
    </xf>
    <xf numFmtId="4" fontId="60" fillId="0" borderId="19" xfId="0" applyNumberFormat="1" applyFont="1" applyFill="1" applyBorder="1" applyAlignment="1">
      <alignment vertical="center"/>
    </xf>
    <xf numFmtId="4" fontId="55" fillId="0" borderId="19" xfId="0" applyNumberFormat="1" applyFont="1" applyFill="1" applyBorder="1" applyAlignment="1">
      <alignment vertical="center"/>
    </xf>
    <xf numFmtId="4" fontId="55" fillId="0" borderId="17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view="pageBreakPreview" zoomScale="90" zoomScaleNormal="90" zoomScaleSheetLayoutView="90" workbookViewId="0" topLeftCell="A1">
      <selection activeCell="J117" sqref="J117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2.00390625" style="3" customWidth="1"/>
    <col min="6" max="6" width="19.421875" style="3" customWidth="1"/>
    <col min="7" max="7" width="18.28125" style="3" customWidth="1"/>
    <col min="8" max="8" width="19.421875" style="3" customWidth="1"/>
    <col min="9" max="9" width="18.421875" style="3" customWidth="1"/>
    <col min="10" max="10" width="16.57421875" style="2" customWidth="1"/>
    <col min="11" max="16384" width="11.421875" style="2" customWidth="1"/>
  </cols>
  <sheetData>
    <row r="1" spans="1:10" s="1" customFormat="1" ht="15.75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" customFormat="1" ht="15.75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1" customFormat="1" ht="15.75">
      <c r="A3" s="150" t="s">
        <v>3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s="1" customFormat="1" ht="15.75">
      <c r="A4" s="150" t="s">
        <v>106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9" s="1" customFormat="1" ht="16.5" thickBot="1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 t="s">
        <v>102</v>
      </c>
      <c r="H5" s="14" t="s">
        <v>103</v>
      </c>
      <c r="I5" s="15"/>
    </row>
    <row r="6" spans="1:9" s="1" customFormat="1" ht="41.25" customHeight="1" thickBot="1" thickTop="1">
      <c r="A6" s="100" t="s">
        <v>23</v>
      </c>
      <c r="B6" s="101" t="s">
        <v>9</v>
      </c>
      <c r="C6" s="102" t="s">
        <v>10</v>
      </c>
      <c r="D6" s="101" t="s">
        <v>11</v>
      </c>
      <c r="E6" s="101" t="s">
        <v>98</v>
      </c>
      <c r="F6" s="101" t="s">
        <v>24</v>
      </c>
      <c r="G6" s="118" t="s">
        <v>99</v>
      </c>
      <c r="H6" s="118" t="s">
        <v>100</v>
      </c>
      <c r="I6" s="15"/>
    </row>
    <row r="7" spans="1:9" s="1" customFormat="1" ht="16.5" thickTop="1">
      <c r="A7" s="7" t="s">
        <v>1</v>
      </c>
      <c r="B7" s="10">
        <f>B9+B12</f>
        <v>309167022</v>
      </c>
      <c r="C7" s="10">
        <f>C9+C12</f>
        <v>309540597</v>
      </c>
      <c r="D7" s="10">
        <f>D9+D12</f>
        <v>98568264</v>
      </c>
      <c r="E7" s="10">
        <f>E9+E12</f>
        <v>87345127.25</v>
      </c>
      <c r="F7" s="10">
        <f>F9+F12</f>
        <v>94706298.47999999</v>
      </c>
      <c r="G7" s="8">
        <f>+F7/D7*100</f>
        <v>96.08193817839785</v>
      </c>
      <c r="H7" s="122">
        <f>+E7/D7*100</f>
        <v>88.6138435490758</v>
      </c>
      <c r="I7" s="15"/>
    </row>
    <row r="8" spans="1:9" s="1" customFormat="1" ht="7.5" customHeight="1">
      <c r="A8" s="16"/>
      <c r="B8" s="17"/>
      <c r="C8" s="18"/>
      <c r="D8" s="18"/>
      <c r="E8" s="18"/>
      <c r="F8" s="18"/>
      <c r="G8" s="18"/>
      <c r="H8" s="15"/>
      <c r="I8" s="15"/>
    </row>
    <row r="9" spans="1:9" s="1" customFormat="1" ht="15" customHeight="1">
      <c r="A9" s="103" t="s">
        <v>7</v>
      </c>
      <c r="B9" s="104">
        <f>+B20</f>
        <v>49858811</v>
      </c>
      <c r="C9" s="104">
        <f>+C20</f>
        <v>49824025</v>
      </c>
      <c r="D9" s="104">
        <f>+D20</f>
        <v>17888417</v>
      </c>
      <c r="E9" s="104">
        <f>+E20</f>
        <v>15620474.75</v>
      </c>
      <c r="F9" s="104">
        <f>+F20</f>
        <v>17542336.35</v>
      </c>
      <c r="G9" s="105">
        <f aca="true" t="shared" si="0" ref="G9:G14">+F9/D9*100</f>
        <v>98.06533663655091</v>
      </c>
      <c r="H9" s="105">
        <f aca="true" t="shared" si="1" ref="H9:H14">+E9/D9*100</f>
        <v>87.32172751786813</v>
      </c>
      <c r="I9" s="15"/>
    </row>
    <row r="10" spans="1:9" s="1" customFormat="1" ht="15" customHeight="1">
      <c r="A10" s="78" t="s">
        <v>89</v>
      </c>
      <c r="B10" s="66">
        <f>B21+B30+B39+B59</f>
        <v>30123702</v>
      </c>
      <c r="C10" s="66">
        <f>C22+C26+C30+C39+C59</f>
        <v>29893916</v>
      </c>
      <c r="D10" s="66">
        <f>D22+D26+D30+D39+D59</f>
        <v>10692266</v>
      </c>
      <c r="E10" s="66">
        <f>E22+E26+E30+E39+E59</f>
        <v>8615365.43</v>
      </c>
      <c r="F10" s="66">
        <f>F22+F26+F30+F39+F59</f>
        <v>10537227.03</v>
      </c>
      <c r="G10" s="8">
        <f t="shared" si="0"/>
        <v>98.54998959060688</v>
      </c>
      <c r="H10" s="122">
        <f t="shared" si="1"/>
        <v>80.5756743238524</v>
      </c>
      <c r="I10" s="15"/>
    </row>
    <row r="11" spans="1:9" s="1" customFormat="1" ht="15" customHeight="1">
      <c r="A11" s="78" t="s">
        <v>90</v>
      </c>
      <c r="B11" s="66">
        <f>B55+B63+B67</f>
        <v>19735109</v>
      </c>
      <c r="C11" s="66">
        <f>C55+C63+C67</f>
        <v>19930109</v>
      </c>
      <c r="D11" s="66">
        <f>D55+D63+D67</f>
        <v>7196151</v>
      </c>
      <c r="E11" s="66">
        <f>E55+E63+E67</f>
        <v>7005109.32</v>
      </c>
      <c r="F11" s="66">
        <f>F55+F63+F67</f>
        <v>7005109.32</v>
      </c>
      <c r="G11" s="8">
        <f t="shared" si="0"/>
        <v>97.34522413440186</v>
      </c>
      <c r="H11" s="122">
        <f t="shared" si="1"/>
        <v>97.34522413440186</v>
      </c>
      <c r="I11" s="15"/>
    </row>
    <row r="12" spans="1:9" s="1" customFormat="1" ht="15" customHeight="1">
      <c r="A12" s="103" t="s">
        <v>8</v>
      </c>
      <c r="B12" s="104">
        <f>+B78</f>
        <v>259308211</v>
      </c>
      <c r="C12" s="104">
        <f>+C78</f>
        <v>259716572</v>
      </c>
      <c r="D12" s="104">
        <f>+D78</f>
        <v>80679847</v>
      </c>
      <c r="E12" s="104">
        <f>+E78</f>
        <v>71724652.5</v>
      </c>
      <c r="F12" s="104">
        <f>+F78</f>
        <v>77163962.13</v>
      </c>
      <c r="G12" s="106">
        <f t="shared" si="0"/>
        <v>95.64217707304277</v>
      </c>
      <c r="H12" s="126">
        <f t="shared" si="1"/>
        <v>88.90033281793409</v>
      </c>
      <c r="I12" s="15"/>
    </row>
    <row r="13" spans="1:9" s="1" customFormat="1" ht="15" customHeight="1">
      <c r="A13" s="79" t="s">
        <v>89</v>
      </c>
      <c r="B13" s="75">
        <f>B82+B101+B103+B109</f>
        <v>255606118</v>
      </c>
      <c r="C13" s="75">
        <f>C82+C101+C103+C109</f>
        <v>256014479</v>
      </c>
      <c r="D13" s="75">
        <f>D82+D101+D103+D109</f>
        <v>79085802</v>
      </c>
      <c r="E13" s="75">
        <f>E82+E101+E103+E109</f>
        <v>70130607.5</v>
      </c>
      <c r="F13" s="75">
        <f>F82+F101+F103+F109</f>
        <v>75569917.13</v>
      </c>
      <c r="G13" s="20">
        <f t="shared" si="0"/>
        <v>95.5543412583715</v>
      </c>
      <c r="H13" s="122">
        <f t="shared" si="1"/>
        <v>88.67660910867414</v>
      </c>
      <c r="I13" s="15"/>
    </row>
    <row r="14" spans="1:9" s="1" customFormat="1" ht="15" customHeight="1">
      <c r="A14" s="79" t="s">
        <v>90</v>
      </c>
      <c r="B14" s="66">
        <f>B121</f>
        <v>3702093</v>
      </c>
      <c r="C14" s="66">
        <f>C121</f>
        <v>3702093</v>
      </c>
      <c r="D14" s="66">
        <f>D121</f>
        <v>1594045</v>
      </c>
      <c r="E14" s="66">
        <f>E121</f>
        <v>1594045</v>
      </c>
      <c r="F14" s="66">
        <f>F121</f>
        <v>1594045</v>
      </c>
      <c r="G14" s="80">
        <f t="shared" si="0"/>
        <v>100</v>
      </c>
      <c r="H14" s="122">
        <f t="shared" si="1"/>
        <v>100</v>
      </c>
      <c r="I14" s="15"/>
    </row>
    <row r="15" spans="1:9" s="1" customFormat="1" ht="6" customHeight="1">
      <c r="A15" s="21"/>
      <c r="B15" s="22"/>
      <c r="C15" s="21"/>
      <c r="D15" s="21"/>
      <c r="E15" s="21"/>
      <c r="F15" s="21"/>
      <c r="G15" s="23"/>
      <c r="H15" s="23"/>
      <c r="I15" s="23"/>
    </row>
    <row r="16" spans="1:9" s="1" customFormat="1" ht="15.75">
      <c r="A16" s="150" t="s">
        <v>5</v>
      </c>
      <c r="B16" s="150"/>
      <c r="C16" s="150"/>
      <c r="D16" s="150"/>
      <c r="E16" s="150"/>
      <c r="F16" s="150"/>
      <c r="G16" s="150"/>
      <c r="H16" s="150"/>
      <c r="I16" s="150"/>
    </row>
    <row r="17" spans="1:9" s="1" customFormat="1" ht="6" customHeight="1">
      <c r="A17" s="153"/>
      <c r="B17" s="153"/>
      <c r="C17" s="153"/>
      <c r="D17" s="153"/>
      <c r="E17" s="153"/>
      <c r="F17" s="153"/>
      <c r="G17" s="153"/>
      <c r="H17" s="153"/>
      <c r="I17" s="153"/>
    </row>
    <row r="18" spans="1:9" s="1" customFormat="1" ht="15" customHeight="1" thickBot="1">
      <c r="A18" s="14"/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 t="s">
        <v>102</v>
      </c>
      <c r="H18" s="14" t="s">
        <v>103</v>
      </c>
      <c r="I18" s="14"/>
    </row>
    <row r="19" spans="1:9" s="1" customFormat="1" ht="40.5" customHeight="1" thickBot="1" thickTop="1">
      <c r="A19" s="100" t="s">
        <v>23</v>
      </c>
      <c r="B19" s="120" t="s">
        <v>9</v>
      </c>
      <c r="C19" s="121" t="s">
        <v>10</v>
      </c>
      <c r="D19" s="120" t="s">
        <v>11</v>
      </c>
      <c r="E19" s="134" t="s">
        <v>98</v>
      </c>
      <c r="F19" s="120" t="s">
        <v>24</v>
      </c>
      <c r="G19" s="118" t="s">
        <v>99</v>
      </c>
      <c r="H19" s="118" t="s">
        <v>100</v>
      </c>
      <c r="I19" s="24"/>
    </row>
    <row r="20" spans="1:9" s="1" customFormat="1" ht="18" customHeight="1" thickTop="1">
      <c r="A20" s="7" t="s">
        <v>12</v>
      </c>
      <c r="B20" s="119">
        <f>+B21+B30+B39+B54</f>
        <v>49858811</v>
      </c>
      <c r="C20" s="129">
        <f>+C21+C30+C39+C54</f>
        <v>49824025</v>
      </c>
      <c r="D20" s="129">
        <f>+D21+D30+D39+D54</f>
        <v>17888417</v>
      </c>
      <c r="E20" s="119">
        <f>+E21+E30+E39+E54</f>
        <v>15620474.75</v>
      </c>
      <c r="F20" s="119">
        <f>+F21+F30+F39+F54</f>
        <v>17542336.35</v>
      </c>
      <c r="G20" s="122">
        <f>+F20/D20*100</f>
        <v>98.06533663655091</v>
      </c>
      <c r="H20" s="122">
        <f aca="true" t="shared" si="2" ref="H20:H28">+E20/D20*100</f>
        <v>87.32172751786813</v>
      </c>
      <c r="I20" s="24"/>
    </row>
    <row r="21" spans="1:25" s="5" customFormat="1" ht="15" customHeight="1">
      <c r="A21" s="25" t="s">
        <v>33</v>
      </c>
      <c r="B21" s="26">
        <f>+B22+B26</f>
        <v>19071801</v>
      </c>
      <c r="C21" s="81">
        <f>SUM(C22+C26)</f>
        <v>18927140</v>
      </c>
      <c r="D21" s="81">
        <f>SUM(D22+D26)</f>
        <v>7049107</v>
      </c>
      <c r="E21" s="81">
        <f>SUM(E22+E26)</f>
        <v>5610934.300000001</v>
      </c>
      <c r="F21" s="81">
        <f>SUM(F22+F26)</f>
        <v>7276367.1</v>
      </c>
      <c r="G21" s="8">
        <f aca="true" t="shared" si="3" ref="G21:G28">+F21/D21*100</f>
        <v>103.22395588547599</v>
      </c>
      <c r="H21" s="122">
        <f t="shared" si="2"/>
        <v>79.5978029557503</v>
      </c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ht="15" customHeight="1">
      <c r="A22" s="27" t="s">
        <v>2</v>
      </c>
      <c r="B22" s="94">
        <f>SUM(B23:B25)</f>
        <v>13574431</v>
      </c>
      <c r="C22" s="28">
        <f>C23+C24+C25</f>
        <v>13060549</v>
      </c>
      <c r="D22" s="28">
        <f>D23+D24+D25</f>
        <v>4632280</v>
      </c>
      <c r="E22" s="82">
        <f>E23+E24+E25</f>
        <v>3964195.0700000003</v>
      </c>
      <c r="F22" s="28">
        <f>F23+F24+F25</f>
        <v>4368493.609999999</v>
      </c>
      <c r="G22" s="29">
        <f t="shared" si="3"/>
        <v>94.30547397825691</v>
      </c>
      <c r="H22" s="124">
        <f t="shared" si="2"/>
        <v>85.57762203493745</v>
      </c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6" customFormat="1" ht="15" customHeight="1">
      <c r="A23" s="90" t="s">
        <v>34</v>
      </c>
      <c r="B23" s="31">
        <v>13003435</v>
      </c>
      <c r="C23" s="31">
        <v>12507897</v>
      </c>
      <c r="D23" s="31">
        <v>4459323</v>
      </c>
      <c r="E23" s="31">
        <v>3817882.35</v>
      </c>
      <c r="F23" s="31">
        <v>4202428.63</v>
      </c>
      <c r="G23" s="32">
        <f>+F23/D23*100</f>
        <v>94.23916208805686</v>
      </c>
      <c r="H23" s="123">
        <f t="shared" si="2"/>
        <v>85.61573920525605</v>
      </c>
      <c r="I23" s="3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ht="15" customHeight="1">
      <c r="A24" s="90" t="s">
        <v>35</v>
      </c>
      <c r="B24" s="31">
        <v>491161</v>
      </c>
      <c r="C24" s="31">
        <v>472241</v>
      </c>
      <c r="D24" s="31">
        <v>145769</v>
      </c>
      <c r="E24" s="31">
        <v>124206.16</v>
      </c>
      <c r="F24" s="31">
        <v>143241.67</v>
      </c>
      <c r="G24" s="32">
        <f t="shared" si="3"/>
        <v>98.26620886471062</v>
      </c>
      <c r="H24" s="123">
        <f t="shared" si="2"/>
        <v>85.20752697761526</v>
      </c>
      <c r="I24" s="3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ht="15" customHeight="1">
      <c r="A25" s="90" t="s">
        <v>36</v>
      </c>
      <c r="B25" s="31">
        <v>79835</v>
      </c>
      <c r="C25" s="31">
        <v>80411</v>
      </c>
      <c r="D25" s="31">
        <v>27188</v>
      </c>
      <c r="E25" s="31">
        <v>22106.56</v>
      </c>
      <c r="F25" s="31">
        <v>22823.31</v>
      </c>
      <c r="G25" s="32">
        <f t="shared" si="3"/>
        <v>83.94626305723114</v>
      </c>
      <c r="H25" s="123">
        <f t="shared" si="2"/>
        <v>81.30998970133884</v>
      </c>
      <c r="I25" s="3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ht="15" customHeight="1">
      <c r="A26" s="91" t="s">
        <v>42</v>
      </c>
      <c r="B26" s="89">
        <f>SUM(B27:B29)</f>
        <v>5497370</v>
      </c>
      <c r="C26" s="89">
        <f>SUM(C27:C29)</f>
        <v>5866591</v>
      </c>
      <c r="D26" s="89">
        <f>SUM(D27:D29)</f>
        <v>2416827</v>
      </c>
      <c r="E26" s="89">
        <f>SUM(E27:E29)</f>
        <v>1646739.23</v>
      </c>
      <c r="F26" s="89">
        <f>SUM(F27:F29)</f>
        <v>2907873.49</v>
      </c>
      <c r="G26" s="29">
        <f t="shared" si="3"/>
        <v>120.31781712137443</v>
      </c>
      <c r="H26" s="124">
        <f t="shared" si="2"/>
        <v>68.1364131565892</v>
      </c>
      <c r="I26" s="3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ht="15" customHeight="1">
      <c r="A27" s="90" t="s">
        <v>37</v>
      </c>
      <c r="B27" s="34">
        <v>4587431</v>
      </c>
      <c r="C27" s="34">
        <v>5083003</v>
      </c>
      <c r="D27" s="34">
        <v>2222176</v>
      </c>
      <c r="E27" s="34">
        <v>1496409.28</v>
      </c>
      <c r="F27" s="34">
        <v>2744890.37</v>
      </c>
      <c r="G27" s="35">
        <f t="shared" si="3"/>
        <v>123.52263592082716</v>
      </c>
      <c r="H27" s="123">
        <f t="shared" si="2"/>
        <v>67.33981826821997</v>
      </c>
      <c r="I27" s="3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ht="15" customHeight="1">
      <c r="A28" s="90" t="s">
        <v>38</v>
      </c>
      <c r="B28" s="34">
        <v>909939</v>
      </c>
      <c r="C28" s="34">
        <v>783588</v>
      </c>
      <c r="D28" s="34">
        <v>194651</v>
      </c>
      <c r="E28" s="34">
        <v>150329.95</v>
      </c>
      <c r="F28" s="34">
        <v>162983.12</v>
      </c>
      <c r="G28" s="35">
        <f t="shared" si="3"/>
        <v>83.73094409995325</v>
      </c>
      <c r="H28" s="123">
        <f t="shared" si="2"/>
        <v>77.23050485227407</v>
      </c>
      <c r="I28" s="3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ht="15" customHeight="1">
      <c r="A29" s="30"/>
      <c r="B29" s="34"/>
      <c r="C29" s="84"/>
      <c r="D29" s="84"/>
      <c r="E29" s="34"/>
      <c r="F29" s="84"/>
      <c r="G29" s="36"/>
      <c r="H29" s="123"/>
      <c r="I29" s="3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5" customFormat="1" ht="15" customHeight="1">
      <c r="A30" s="25" t="s">
        <v>39</v>
      </c>
      <c r="B30" s="93">
        <f>SUM(B31:B37)</f>
        <v>5791460</v>
      </c>
      <c r="C30" s="93">
        <f>SUM(C31:C37)</f>
        <v>5745227</v>
      </c>
      <c r="D30" s="93">
        <f>SUM(D31:D37)</f>
        <v>1885372</v>
      </c>
      <c r="E30" s="136">
        <f>SUM(E31:E37)</f>
        <v>1561033.6700000002</v>
      </c>
      <c r="F30" s="93">
        <f>SUM(F31:F37)</f>
        <v>1761421.0899999999</v>
      </c>
      <c r="G30" s="37">
        <f aca="true" t="shared" si="4" ref="G30:G37">+F30/D30*100</f>
        <v>93.42565233810622</v>
      </c>
      <c r="H30" s="122">
        <f aca="true" t="shared" si="5" ref="H30:H37">+E30/D30*100</f>
        <v>82.79711749193264</v>
      </c>
      <c r="I30" s="2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ht="15" customHeight="1">
      <c r="A31" s="92" t="s">
        <v>95</v>
      </c>
      <c r="B31" s="113">
        <v>290662</v>
      </c>
      <c r="C31" s="113">
        <v>260130</v>
      </c>
      <c r="D31" s="113">
        <v>80384</v>
      </c>
      <c r="E31" s="113">
        <v>50091.58</v>
      </c>
      <c r="F31" s="113">
        <v>56541.62</v>
      </c>
      <c r="G31" s="38">
        <f t="shared" si="4"/>
        <v>70.33939589968153</v>
      </c>
      <c r="H31" s="123">
        <f t="shared" si="5"/>
        <v>62.31536126592358</v>
      </c>
      <c r="I31" s="2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5" customFormat="1" ht="15" customHeight="1">
      <c r="A32" s="92" t="s">
        <v>101</v>
      </c>
      <c r="B32" s="113">
        <v>234257</v>
      </c>
      <c r="C32" s="113">
        <v>229984</v>
      </c>
      <c r="D32" s="113">
        <v>73814</v>
      </c>
      <c r="E32" s="113">
        <v>58208.53</v>
      </c>
      <c r="F32" s="113">
        <v>60031.28</v>
      </c>
      <c r="G32" s="38">
        <f t="shared" si="4"/>
        <v>81.32776979976698</v>
      </c>
      <c r="H32" s="123">
        <f t="shared" si="5"/>
        <v>78.85838729780258</v>
      </c>
      <c r="I32" s="2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5" customFormat="1" ht="15" customHeight="1">
      <c r="A33" s="92" t="s">
        <v>80</v>
      </c>
      <c r="B33" s="113">
        <v>2531196</v>
      </c>
      <c r="C33" s="113">
        <v>2519967</v>
      </c>
      <c r="D33" s="113">
        <v>813012</v>
      </c>
      <c r="E33" s="113">
        <v>738069.18</v>
      </c>
      <c r="F33" s="113">
        <v>782504.44</v>
      </c>
      <c r="G33" s="38">
        <f t="shared" si="4"/>
        <v>96.2475879814812</v>
      </c>
      <c r="H33" s="123">
        <f t="shared" si="5"/>
        <v>90.7820770173134</v>
      </c>
      <c r="I33" s="2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6" customFormat="1" ht="15" customHeight="1">
      <c r="A34" s="90" t="s">
        <v>40</v>
      </c>
      <c r="B34" s="114">
        <v>257816</v>
      </c>
      <c r="C34" s="114">
        <v>261086</v>
      </c>
      <c r="D34" s="114">
        <v>91851</v>
      </c>
      <c r="E34" s="114">
        <v>81273.13</v>
      </c>
      <c r="F34" s="114">
        <v>83839.2</v>
      </c>
      <c r="G34" s="38">
        <f t="shared" si="4"/>
        <v>91.27739491132377</v>
      </c>
      <c r="H34" s="123">
        <f t="shared" si="5"/>
        <v>88.48366375978487</v>
      </c>
      <c r="I34" s="33" t="s">
        <v>73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6" customFormat="1" ht="15" customHeight="1">
      <c r="A35" s="90" t="s">
        <v>41</v>
      </c>
      <c r="B35" s="114">
        <v>505203</v>
      </c>
      <c r="C35" s="114">
        <v>492417</v>
      </c>
      <c r="D35" s="114">
        <v>158198</v>
      </c>
      <c r="E35" s="114">
        <v>130088.89</v>
      </c>
      <c r="F35" s="114">
        <v>135185.56</v>
      </c>
      <c r="G35" s="38">
        <f>+F35/D35*100</f>
        <v>85.45339384821553</v>
      </c>
      <c r="H35" s="123">
        <f t="shared" si="5"/>
        <v>82.23169066612725</v>
      </c>
      <c r="I35" s="3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6" customFormat="1" ht="15" customHeight="1">
      <c r="A36" s="90" t="s">
        <v>82</v>
      </c>
      <c r="B36" s="114">
        <v>1277457</v>
      </c>
      <c r="C36" s="114">
        <v>1267389</v>
      </c>
      <c r="D36" s="114">
        <v>420022</v>
      </c>
      <c r="E36" s="114">
        <v>376610.04</v>
      </c>
      <c r="F36" s="114">
        <v>389310.86</v>
      </c>
      <c r="G36" s="38">
        <f>+F36/D36*100</f>
        <v>92.6882068082148</v>
      </c>
      <c r="H36" s="123">
        <f t="shared" si="5"/>
        <v>89.66436043826276</v>
      </c>
      <c r="I36" s="3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6" customFormat="1" ht="15" customHeight="1">
      <c r="A37" s="90" t="s">
        <v>14</v>
      </c>
      <c r="B37" s="114">
        <v>694869</v>
      </c>
      <c r="C37" s="114">
        <v>714254</v>
      </c>
      <c r="D37" s="114">
        <v>248091</v>
      </c>
      <c r="E37" s="114">
        <v>126692.32</v>
      </c>
      <c r="F37" s="114">
        <v>254008.13</v>
      </c>
      <c r="G37" s="38">
        <f t="shared" si="4"/>
        <v>102.38506435138719</v>
      </c>
      <c r="H37" s="123">
        <f t="shared" si="5"/>
        <v>51.06687465486455</v>
      </c>
      <c r="I37" s="3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6" customFormat="1" ht="15" customHeight="1">
      <c r="A38" s="40"/>
      <c r="B38" s="34"/>
      <c r="C38" s="84"/>
      <c r="D38" s="84"/>
      <c r="E38" s="84"/>
      <c r="F38" s="84"/>
      <c r="G38" s="41"/>
      <c r="H38" s="123"/>
      <c r="I38" s="3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5" customFormat="1" ht="14.25" customHeight="1">
      <c r="A39" s="25" t="s">
        <v>43</v>
      </c>
      <c r="B39" s="26">
        <f>+B40</f>
        <v>4798042</v>
      </c>
      <c r="C39" s="26">
        <f>+C40</f>
        <v>4759150</v>
      </c>
      <c r="D39" s="26">
        <f>+D40</f>
        <v>1564055</v>
      </c>
      <c r="E39" s="81">
        <f>+E40</f>
        <v>1338061.46</v>
      </c>
      <c r="F39" s="26">
        <f>+F40</f>
        <v>1394102.84</v>
      </c>
      <c r="G39" s="37">
        <f>+F39/D39*100</f>
        <v>89.13387572687662</v>
      </c>
      <c r="H39" s="122">
        <f>+E39/D39*100</f>
        <v>85.55079329051728</v>
      </c>
      <c r="I39" s="3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5" customFormat="1" ht="14.25" customHeight="1">
      <c r="A40" s="91" t="s">
        <v>91</v>
      </c>
      <c r="B40" s="28">
        <v>4798042</v>
      </c>
      <c r="C40" s="28">
        <v>4759150</v>
      </c>
      <c r="D40" s="28">
        <v>1564055</v>
      </c>
      <c r="E40" s="28">
        <v>1338061.46</v>
      </c>
      <c r="F40" s="28">
        <v>1394102.84</v>
      </c>
      <c r="G40" s="42">
        <f>+F40/D40*100</f>
        <v>89.13387572687662</v>
      </c>
      <c r="H40" s="124">
        <f>+E40/D40*100</f>
        <v>85.55079329051728</v>
      </c>
      <c r="I40" s="3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6" customFormat="1" ht="15" customHeight="1" hidden="1">
      <c r="A41" s="30" t="s">
        <v>44</v>
      </c>
      <c r="B41" s="31"/>
      <c r="C41" s="83"/>
      <c r="D41" s="83"/>
      <c r="E41" s="31"/>
      <c r="F41" s="83"/>
      <c r="G41" s="38" t="e">
        <f>+F41/D41*100</f>
        <v>#DIV/0!</v>
      </c>
      <c r="H41" s="123" t="e">
        <f>+E41/F41*100</f>
        <v>#DIV/0!</v>
      </c>
      <c r="I41" s="4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6" customFormat="1" ht="15" customHeight="1" hidden="1">
      <c r="A42" s="30" t="s">
        <v>45</v>
      </c>
      <c r="B42" s="31"/>
      <c r="C42" s="83"/>
      <c r="D42" s="83"/>
      <c r="E42" s="31"/>
      <c r="F42" s="83"/>
      <c r="G42" s="38" t="e">
        <f aca="true" t="shared" si="6" ref="G42:G62">+F42/D42*100</f>
        <v>#DIV/0!</v>
      </c>
      <c r="H42" s="124" t="e">
        <f>+E42/F42*100</f>
        <v>#DIV/0!</v>
      </c>
      <c r="I42" s="4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6" customFormat="1" ht="15" customHeight="1" hidden="1">
      <c r="A43" s="30" t="s">
        <v>46</v>
      </c>
      <c r="B43" s="31"/>
      <c r="C43" s="83"/>
      <c r="D43" s="83"/>
      <c r="E43" s="31"/>
      <c r="F43" s="83"/>
      <c r="G43" s="38" t="e">
        <f t="shared" si="6"/>
        <v>#DIV/0!</v>
      </c>
      <c r="H43" s="123" t="e">
        <f>+E43/F43*100</f>
        <v>#DIV/0!</v>
      </c>
      <c r="I43" s="4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6" customFormat="1" ht="15" customHeight="1" hidden="1">
      <c r="A44" s="30" t="s">
        <v>47</v>
      </c>
      <c r="B44" s="31"/>
      <c r="C44" s="83"/>
      <c r="D44" s="83"/>
      <c r="E44" s="31"/>
      <c r="F44" s="83"/>
      <c r="G44" s="38" t="e">
        <f t="shared" si="6"/>
        <v>#DIV/0!</v>
      </c>
      <c r="H44" s="123" t="e">
        <f>+E44/F44*100</f>
        <v>#DIV/0!</v>
      </c>
      <c r="I44" s="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6" customFormat="1" ht="15" customHeight="1" hidden="1">
      <c r="A45" s="30" t="s">
        <v>48</v>
      </c>
      <c r="B45" s="31"/>
      <c r="C45" s="83"/>
      <c r="D45" s="83"/>
      <c r="E45" s="31"/>
      <c r="F45" s="83"/>
      <c r="G45" s="38" t="e">
        <f t="shared" si="6"/>
        <v>#DIV/0!</v>
      </c>
      <c r="H45" s="43"/>
      <c r="I45" s="4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6" customFormat="1" ht="15" customHeight="1" hidden="1">
      <c r="A46" s="30" t="s">
        <v>49</v>
      </c>
      <c r="B46" s="31"/>
      <c r="C46" s="83"/>
      <c r="D46" s="83"/>
      <c r="E46" s="31"/>
      <c r="F46" s="83"/>
      <c r="G46" s="38" t="e">
        <f t="shared" si="6"/>
        <v>#DIV/0!</v>
      </c>
      <c r="H46" s="43"/>
      <c r="I46" s="4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6" customFormat="1" ht="15" customHeight="1" hidden="1">
      <c r="A47" s="30" t="s">
        <v>50</v>
      </c>
      <c r="B47" s="31"/>
      <c r="C47" s="83"/>
      <c r="D47" s="83"/>
      <c r="E47" s="31"/>
      <c r="F47" s="83"/>
      <c r="G47" s="38" t="e">
        <f t="shared" si="6"/>
        <v>#DIV/0!</v>
      </c>
      <c r="H47" s="43"/>
      <c r="I47" s="4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6" customFormat="1" ht="15" customHeight="1" hidden="1">
      <c r="A48" s="30" t="s">
        <v>51</v>
      </c>
      <c r="B48" s="31"/>
      <c r="C48" s="83"/>
      <c r="D48" s="83"/>
      <c r="E48" s="31"/>
      <c r="F48" s="83"/>
      <c r="G48" s="38" t="e">
        <f t="shared" si="6"/>
        <v>#DIV/0!</v>
      </c>
      <c r="H48" s="43"/>
      <c r="I48" s="4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6" customFormat="1" ht="15" customHeight="1" hidden="1">
      <c r="A49" s="30" t="s">
        <v>52</v>
      </c>
      <c r="B49" s="31"/>
      <c r="C49" s="83"/>
      <c r="D49" s="83"/>
      <c r="E49" s="31"/>
      <c r="F49" s="83"/>
      <c r="G49" s="38" t="e">
        <f t="shared" si="6"/>
        <v>#DIV/0!</v>
      </c>
      <c r="H49" s="43"/>
      <c r="I49" s="4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6" customFormat="1" ht="15" customHeight="1" hidden="1">
      <c r="A50" s="30" t="s">
        <v>53</v>
      </c>
      <c r="B50" s="31"/>
      <c r="C50" s="83"/>
      <c r="D50" s="83"/>
      <c r="E50" s="31"/>
      <c r="F50" s="83"/>
      <c r="G50" s="38" t="e">
        <f t="shared" si="6"/>
        <v>#DIV/0!</v>
      </c>
      <c r="H50" s="43"/>
      <c r="I50" s="4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6" customFormat="1" ht="12.75" customHeight="1" hidden="1">
      <c r="A51" s="30" t="s">
        <v>54</v>
      </c>
      <c r="B51" s="31"/>
      <c r="C51" s="83"/>
      <c r="D51" s="83"/>
      <c r="E51" s="31"/>
      <c r="F51" s="83"/>
      <c r="G51" s="38" t="e">
        <f t="shared" si="6"/>
        <v>#DIV/0!</v>
      </c>
      <c r="H51" s="33"/>
      <c r="I51" s="3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6" customFormat="1" ht="12.75" customHeight="1" hidden="1">
      <c r="A52" s="30" t="s">
        <v>55</v>
      </c>
      <c r="B52" s="31"/>
      <c r="C52" s="83"/>
      <c r="D52" s="83"/>
      <c r="E52" s="31"/>
      <c r="F52" s="83"/>
      <c r="G52" s="38" t="e">
        <f t="shared" si="6"/>
        <v>#DIV/0!</v>
      </c>
      <c r="H52" s="33"/>
      <c r="I52" s="3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6" customFormat="1" ht="15" customHeight="1">
      <c r="A53" s="30"/>
      <c r="B53" s="31"/>
      <c r="C53" s="83"/>
      <c r="D53" s="83"/>
      <c r="E53" s="31"/>
      <c r="F53" s="83"/>
      <c r="G53" s="38"/>
      <c r="H53" s="123"/>
      <c r="I53" s="3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6" customFormat="1" ht="15" customHeight="1">
      <c r="A54" s="25" t="s">
        <v>56</v>
      </c>
      <c r="B54" s="26">
        <f>+B55+B59+B63+B67</f>
        <v>20197508</v>
      </c>
      <c r="C54" s="81">
        <f>+C55+C59+C63+C67</f>
        <v>20392508</v>
      </c>
      <c r="D54" s="81">
        <f>+D55+D59+D63+D67</f>
        <v>7389883</v>
      </c>
      <c r="E54" s="136">
        <f>+E55+E59+E63+E67</f>
        <v>7110445.32</v>
      </c>
      <c r="F54" s="81">
        <f>+F55+F59+F63+F67</f>
        <v>7110445.32</v>
      </c>
      <c r="G54" s="37">
        <f t="shared" si="6"/>
        <v>96.21864541021827</v>
      </c>
      <c r="H54" s="122">
        <f aca="true" t="shared" si="7" ref="H54:H62">+E54/D54*100</f>
        <v>96.21864541021827</v>
      </c>
      <c r="I54" s="3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6" customFormat="1" ht="15" customHeight="1">
      <c r="A55" s="96" t="s">
        <v>26</v>
      </c>
      <c r="B55" s="28">
        <f>SUM(B56:B58)</f>
        <v>7223342</v>
      </c>
      <c r="C55" s="28">
        <f>SUM(C56:C58)</f>
        <v>7223342</v>
      </c>
      <c r="D55" s="28">
        <f>D56+D57+D58</f>
        <v>2772867</v>
      </c>
      <c r="E55" s="89">
        <f>E56+E57+E58</f>
        <v>2772867</v>
      </c>
      <c r="F55" s="28">
        <f>F56+F57+F58</f>
        <v>2772867</v>
      </c>
      <c r="G55" s="42">
        <f>+F55/D55*100</f>
        <v>100</v>
      </c>
      <c r="H55" s="124">
        <f t="shared" si="7"/>
        <v>100</v>
      </c>
      <c r="I55" s="3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6" customFormat="1" ht="15" customHeight="1">
      <c r="A56" s="90" t="s">
        <v>27</v>
      </c>
      <c r="B56" s="31">
        <v>6598710</v>
      </c>
      <c r="C56" s="31">
        <v>6598710</v>
      </c>
      <c r="D56" s="31">
        <v>2564651</v>
      </c>
      <c r="E56" s="114">
        <v>2564651</v>
      </c>
      <c r="F56" s="31">
        <v>2564651</v>
      </c>
      <c r="G56" s="38">
        <f t="shared" si="6"/>
        <v>100</v>
      </c>
      <c r="H56" s="123">
        <f t="shared" si="7"/>
        <v>100</v>
      </c>
      <c r="I56" s="3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6" customFormat="1" ht="15" customHeight="1">
      <c r="A57" s="90" t="s">
        <v>28</v>
      </c>
      <c r="B57" s="31">
        <v>8000</v>
      </c>
      <c r="C57" s="31">
        <v>8000</v>
      </c>
      <c r="D57" s="31">
        <v>2668</v>
      </c>
      <c r="E57" s="114">
        <v>2668</v>
      </c>
      <c r="F57" s="31">
        <v>2668</v>
      </c>
      <c r="G57" s="38">
        <f t="shared" si="6"/>
        <v>100</v>
      </c>
      <c r="H57" s="123">
        <f t="shared" si="7"/>
        <v>100</v>
      </c>
      <c r="I57" s="3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6" customFormat="1" ht="15" customHeight="1">
      <c r="A58" s="30" t="s">
        <v>68</v>
      </c>
      <c r="B58" s="31">
        <v>616632</v>
      </c>
      <c r="C58" s="31">
        <v>616632</v>
      </c>
      <c r="D58" s="31">
        <v>205548</v>
      </c>
      <c r="E58" s="114">
        <v>205548</v>
      </c>
      <c r="F58" s="31">
        <v>205548</v>
      </c>
      <c r="G58" s="38">
        <f t="shared" si="6"/>
        <v>100</v>
      </c>
      <c r="H58" s="123">
        <f t="shared" si="7"/>
        <v>100</v>
      </c>
      <c r="I58" s="3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6" customFormat="1" ht="15" customHeight="1">
      <c r="A59" s="95" t="s">
        <v>29</v>
      </c>
      <c r="B59" s="88">
        <f>SUM(B60:B62)</f>
        <v>462399</v>
      </c>
      <c r="C59" s="88">
        <f>SUM(C60:C62)</f>
        <v>462399</v>
      </c>
      <c r="D59" s="88">
        <f>D60+D61+D62</f>
        <v>193732</v>
      </c>
      <c r="E59" s="137">
        <f>E60+E61+E62</f>
        <v>105336</v>
      </c>
      <c r="F59" s="88">
        <f>F60+F61+F62</f>
        <v>105336</v>
      </c>
      <c r="G59" s="97">
        <f t="shared" si="6"/>
        <v>54.372019077901435</v>
      </c>
      <c r="H59" s="125">
        <f t="shared" si="7"/>
        <v>54.372019077901435</v>
      </c>
      <c r="I59" s="3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6" customFormat="1" ht="15" customHeight="1">
      <c r="A60" s="90" t="s">
        <v>15</v>
      </c>
      <c r="B60" s="31">
        <v>250000</v>
      </c>
      <c r="C60" s="31">
        <v>250000</v>
      </c>
      <c r="D60" s="31">
        <v>83332</v>
      </c>
      <c r="E60" s="114">
        <v>0</v>
      </c>
      <c r="F60" s="31">
        <v>0</v>
      </c>
      <c r="G60" s="38">
        <f t="shared" si="6"/>
        <v>0</v>
      </c>
      <c r="H60" s="123">
        <f t="shared" si="7"/>
        <v>0</v>
      </c>
      <c r="I60" s="3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6" customFormat="1" ht="15" customHeight="1">
      <c r="A61" s="90" t="s">
        <v>30</v>
      </c>
      <c r="B61" s="31">
        <v>122399</v>
      </c>
      <c r="C61" s="31">
        <v>122399</v>
      </c>
      <c r="D61" s="31">
        <v>80400</v>
      </c>
      <c r="E61" s="114">
        <v>80000</v>
      </c>
      <c r="F61" s="31">
        <v>80000</v>
      </c>
      <c r="G61" s="38">
        <f t="shared" si="6"/>
        <v>99.50248756218906</v>
      </c>
      <c r="H61" s="123">
        <f t="shared" si="7"/>
        <v>99.50248756218906</v>
      </c>
      <c r="I61" s="3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6" customFormat="1" ht="15" customHeight="1">
      <c r="A62" s="90" t="s">
        <v>57</v>
      </c>
      <c r="B62" s="31">
        <v>90000</v>
      </c>
      <c r="C62" s="31">
        <v>90000</v>
      </c>
      <c r="D62" s="31">
        <v>30000</v>
      </c>
      <c r="E62" s="114">
        <v>25336</v>
      </c>
      <c r="F62" s="31">
        <v>25336</v>
      </c>
      <c r="G62" s="38">
        <f t="shared" si="6"/>
        <v>84.45333333333333</v>
      </c>
      <c r="H62" s="123">
        <f t="shared" si="7"/>
        <v>84.45333333333333</v>
      </c>
      <c r="I62" s="3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6" customFormat="1" ht="15" customHeight="1">
      <c r="A63" s="96" t="s">
        <v>67</v>
      </c>
      <c r="B63" s="88">
        <f>SUM(B64:B66)</f>
        <v>6383765</v>
      </c>
      <c r="C63" s="88">
        <f>SUM(C64:C66)</f>
        <v>6578765</v>
      </c>
      <c r="D63" s="88">
        <f>SUM(D64:D66)</f>
        <v>2351957</v>
      </c>
      <c r="E63" s="137">
        <f>SUM(E64:E66)</f>
        <v>2160915.3200000003</v>
      </c>
      <c r="F63" s="88">
        <f>SUM(F64:F66)</f>
        <v>2160915.3200000003</v>
      </c>
      <c r="G63" s="97">
        <f aca="true" t="shared" si="8" ref="G63:G71">+F63/D63*100</f>
        <v>91.87733109066197</v>
      </c>
      <c r="H63" s="125">
        <f aca="true" t="shared" si="9" ref="H63:H71">+E63/D63*100</f>
        <v>91.87733109066197</v>
      </c>
      <c r="I63" s="3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6" customFormat="1" ht="15" customHeight="1">
      <c r="A64" s="90" t="s">
        <v>27</v>
      </c>
      <c r="B64" s="31">
        <v>5673909</v>
      </c>
      <c r="C64" s="31">
        <v>5868909</v>
      </c>
      <c r="D64" s="31">
        <v>2115313</v>
      </c>
      <c r="E64" s="114">
        <v>1924271.32</v>
      </c>
      <c r="F64" s="31">
        <v>1924271.32</v>
      </c>
      <c r="G64" s="38">
        <f t="shared" si="8"/>
        <v>90.96863301081211</v>
      </c>
      <c r="H64" s="123">
        <f t="shared" si="9"/>
        <v>90.96863301081211</v>
      </c>
      <c r="I64" s="3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6" customFormat="1" ht="15" customHeight="1">
      <c r="A65" s="30" t="s">
        <v>68</v>
      </c>
      <c r="B65" s="31">
        <v>705856</v>
      </c>
      <c r="C65" s="31">
        <v>705856</v>
      </c>
      <c r="D65" s="31">
        <v>235308</v>
      </c>
      <c r="E65" s="114">
        <v>235308</v>
      </c>
      <c r="F65" s="31">
        <v>235308</v>
      </c>
      <c r="G65" s="38">
        <f t="shared" si="8"/>
        <v>100</v>
      </c>
      <c r="H65" s="123">
        <f t="shared" si="9"/>
        <v>100</v>
      </c>
      <c r="I65" s="3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6" customFormat="1" ht="15" customHeight="1">
      <c r="A66" s="30" t="s">
        <v>28</v>
      </c>
      <c r="B66" s="31">
        <v>4000</v>
      </c>
      <c r="C66" s="31">
        <v>4000</v>
      </c>
      <c r="D66" s="31">
        <v>1336</v>
      </c>
      <c r="E66" s="114">
        <v>1336</v>
      </c>
      <c r="F66" s="31">
        <v>1336</v>
      </c>
      <c r="G66" s="38">
        <f t="shared" si="8"/>
        <v>100</v>
      </c>
      <c r="H66" s="123">
        <f t="shared" si="9"/>
        <v>100</v>
      </c>
      <c r="I66" s="3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6" customFormat="1" ht="15" customHeight="1">
      <c r="A67" s="96" t="s">
        <v>69</v>
      </c>
      <c r="B67" s="88">
        <f>SUM(B68:B70)</f>
        <v>6128002</v>
      </c>
      <c r="C67" s="88">
        <f>SUM(C68:C70)</f>
        <v>6128002</v>
      </c>
      <c r="D67" s="88">
        <f>SUM(D68:D70)</f>
        <v>2071327</v>
      </c>
      <c r="E67" s="137">
        <f>SUM(E68:E70)</f>
        <v>2071327</v>
      </c>
      <c r="F67" s="88">
        <f>SUM(F68:F70)</f>
        <v>2071327</v>
      </c>
      <c r="G67" s="97">
        <f t="shared" si="8"/>
        <v>100</v>
      </c>
      <c r="H67" s="125">
        <f t="shared" si="9"/>
        <v>100</v>
      </c>
      <c r="I67" s="3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6" customFormat="1" ht="15" customHeight="1">
      <c r="A68" s="30" t="s">
        <v>27</v>
      </c>
      <c r="B68" s="31">
        <v>5644621</v>
      </c>
      <c r="C68" s="31">
        <v>5644621</v>
      </c>
      <c r="D68" s="31">
        <v>1910199</v>
      </c>
      <c r="E68" s="114">
        <v>1910199</v>
      </c>
      <c r="F68" s="31">
        <v>1910199</v>
      </c>
      <c r="G68" s="38">
        <f t="shared" si="8"/>
        <v>100</v>
      </c>
      <c r="H68" s="123">
        <f t="shared" si="9"/>
        <v>100</v>
      </c>
      <c r="I68" s="3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6" customFormat="1" ht="15" customHeight="1">
      <c r="A69" s="30" t="s">
        <v>68</v>
      </c>
      <c r="B69" s="31">
        <v>468981</v>
      </c>
      <c r="C69" s="31">
        <v>468981</v>
      </c>
      <c r="D69" s="31">
        <v>156328</v>
      </c>
      <c r="E69" s="114">
        <v>156328</v>
      </c>
      <c r="F69" s="31">
        <v>156328</v>
      </c>
      <c r="G69" s="38">
        <f>+F69/D69*100</f>
        <v>100</v>
      </c>
      <c r="H69" s="123">
        <f>+E69/D69*100</f>
        <v>100</v>
      </c>
      <c r="I69" s="3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6" customFormat="1" ht="17.25" customHeight="1">
      <c r="A70" s="30" t="s">
        <v>28</v>
      </c>
      <c r="B70" s="31">
        <v>14400</v>
      </c>
      <c r="C70" s="31">
        <v>14400</v>
      </c>
      <c r="D70" s="31">
        <v>4800</v>
      </c>
      <c r="E70" s="114">
        <v>4800</v>
      </c>
      <c r="F70" s="31">
        <v>4800</v>
      </c>
      <c r="G70" s="38">
        <f t="shared" si="8"/>
        <v>100</v>
      </c>
      <c r="H70" s="123">
        <f t="shared" si="9"/>
        <v>100</v>
      </c>
      <c r="I70" s="3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6" customFormat="1" ht="15" customHeight="1" hidden="1">
      <c r="A71" s="30" t="s">
        <v>28</v>
      </c>
      <c r="B71" s="31">
        <v>9200</v>
      </c>
      <c r="C71" s="83">
        <v>9200</v>
      </c>
      <c r="D71" s="83">
        <v>1534</v>
      </c>
      <c r="E71" s="83">
        <v>767</v>
      </c>
      <c r="F71" s="83">
        <v>767</v>
      </c>
      <c r="G71" s="38">
        <f t="shared" si="8"/>
        <v>50</v>
      </c>
      <c r="H71" s="123">
        <f t="shared" si="9"/>
        <v>50</v>
      </c>
      <c r="I71" s="3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.25" customHeight="1" hidden="1">
      <c r="A72" s="44"/>
      <c r="B72" s="45"/>
      <c r="C72" s="46"/>
      <c r="D72" s="46"/>
      <c r="E72" s="132"/>
      <c r="F72" s="46"/>
      <c r="G72" s="46"/>
      <c r="H72" s="46"/>
      <c r="I72" s="46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2.25" customHeight="1">
      <c r="A73" s="44"/>
      <c r="B73" s="45"/>
      <c r="C73" s="46"/>
      <c r="D73" s="46"/>
      <c r="E73" s="132">
        <v>5</v>
      </c>
      <c r="F73" s="46"/>
      <c r="G73" s="46"/>
      <c r="H73" s="46"/>
      <c r="I73" s="46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10" ht="15" customHeight="1">
      <c r="A74" s="150" t="s">
        <v>6</v>
      </c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9" ht="6" customHeight="1">
      <c r="A75" s="33"/>
      <c r="B75" s="47"/>
      <c r="C75" s="33"/>
      <c r="D75" s="33"/>
      <c r="E75" s="33"/>
      <c r="F75" s="33"/>
      <c r="G75" s="33"/>
      <c r="H75" s="33"/>
      <c r="I75" s="33"/>
    </row>
    <row r="76" spans="1:10" ht="18" customHeight="1" thickBot="1">
      <c r="A76" s="33"/>
      <c r="B76" s="14">
        <v>1</v>
      </c>
      <c r="C76" s="14">
        <v>2</v>
      </c>
      <c r="D76" s="14">
        <v>3</v>
      </c>
      <c r="E76" s="14">
        <v>4</v>
      </c>
      <c r="F76" s="14">
        <v>5</v>
      </c>
      <c r="G76" s="117">
        <v>6</v>
      </c>
      <c r="H76" s="117">
        <v>7</v>
      </c>
      <c r="I76" s="14" t="s">
        <v>102</v>
      </c>
      <c r="J76" s="14" t="s">
        <v>103</v>
      </c>
    </row>
    <row r="77" spans="1:10" ht="57.75" customHeight="1" thickBot="1" thickTop="1">
      <c r="A77" s="107" t="s">
        <v>0</v>
      </c>
      <c r="B77" s="108" t="s">
        <v>9</v>
      </c>
      <c r="C77" s="108" t="s">
        <v>10</v>
      </c>
      <c r="D77" s="108" t="s">
        <v>11</v>
      </c>
      <c r="E77" s="134" t="s">
        <v>98</v>
      </c>
      <c r="F77" s="108" t="s">
        <v>24</v>
      </c>
      <c r="G77" s="108" t="s">
        <v>31</v>
      </c>
      <c r="H77" s="108" t="s">
        <v>32</v>
      </c>
      <c r="I77" s="133" t="s">
        <v>99</v>
      </c>
      <c r="J77" s="133" t="s">
        <v>100</v>
      </c>
    </row>
    <row r="78" spans="1:10" ht="16.5" thickTop="1">
      <c r="A78" s="9" t="s">
        <v>13</v>
      </c>
      <c r="B78" s="87">
        <f aca="true" t="shared" si="10" ref="B78:H78">+B80+B103+B109+B121</f>
        <v>259308211</v>
      </c>
      <c r="C78" s="87">
        <f t="shared" si="10"/>
        <v>259716572</v>
      </c>
      <c r="D78" s="87">
        <f t="shared" si="10"/>
        <v>80679847</v>
      </c>
      <c r="E78" s="144">
        <f t="shared" si="10"/>
        <v>71724652.5</v>
      </c>
      <c r="F78" s="87">
        <f t="shared" si="10"/>
        <v>77163962.13</v>
      </c>
      <c r="G78" s="109">
        <f t="shared" si="10"/>
        <v>70447927.01</v>
      </c>
      <c r="H78" s="109">
        <f t="shared" si="10"/>
        <v>33640.8</v>
      </c>
      <c r="I78" s="97">
        <f>+F78/D78*100</f>
        <v>95.64217707304277</v>
      </c>
      <c r="J78" s="122">
        <f>+E78/D78*100</f>
        <v>88.90033281793409</v>
      </c>
    </row>
    <row r="79" spans="1:9" ht="7.5" customHeight="1">
      <c r="A79" s="25"/>
      <c r="B79" s="48"/>
      <c r="C79" s="49"/>
      <c r="D79" s="49"/>
      <c r="E79" s="145"/>
      <c r="F79" s="49"/>
      <c r="G79" s="63"/>
      <c r="H79" s="63"/>
      <c r="I79" s="11"/>
    </row>
    <row r="80" spans="1:10" ht="15.75">
      <c r="A80" s="25" t="s">
        <v>16</v>
      </c>
      <c r="B80" s="48">
        <f aca="true" t="shared" si="11" ref="B80:H80">+B82+B101</f>
        <v>250173397</v>
      </c>
      <c r="C80" s="48">
        <f t="shared" si="11"/>
        <v>250026195</v>
      </c>
      <c r="D80" s="48">
        <f t="shared" si="11"/>
        <v>74074263</v>
      </c>
      <c r="E80" s="141">
        <f t="shared" si="11"/>
        <v>66934652.11</v>
      </c>
      <c r="F80" s="48">
        <f t="shared" si="11"/>
        <v>71140583.28999999</v>
      </c>
      <c r="G80" s="110">
        <f t="shared" si="11"/>
        <v>66068292.5</v>
      </c>
      <c r="H80" s="110">
        <f t="shared" si="11"/>
        <v>0</v>
      </c>
      <c r="I80" s="37">
        <f>+F80/D80*100</f>
        <v>96.03954249264686</v>
      </c>
      <c r="J80" s="8">
        <f>+E80/D80*100</f>
        <v>90.36154988136703</v>
      </c>
    </row>
    <row r="81" spans="1:9" ht="7.5" customHeight="1">
      <c r="A81" s="25"/>
      <c r="B81" s="48"/>
      <c r="C81" s="50"/>
      <c r="D81" s="50"/>
      <c r="E81" s="142"/>
      <c r="F81" s="50"/>
      <c r="G81" s="63"/>
      <c r="H81" s="63"/>
      <c r="I81" s="51"/>
    </row>
    <row r="82" spans="1:10" ht="15" customHeight="1">
      <c r="A82" s="95" t="s">
        <v>17</v>
      </c>
      <c r="B82" s="99">
        <f aca="true" t="shared" si="12" ref="B82:H82">SUM(B83:B100)</f>
        <v>239929078</v>
      </c>
      <c r="C82" s="99">
        <f t="shared" si="12"/>
        <v>239814041</v>
      </c>
      <c r="D82" s="99">
        <f t="shared" si="12"/>
        <v>70232689</v>
      </c>
      <c r="E82" s="143">
        <f t="shared" si="12"/>
        <v>63809300.85</v>
      </c>
      <c r="F82" s="99">
        <f t="shared" si="12"/>
        <v>67585973.97</v>
      </c>
      <c r="G82" s="98">
        <f t="shared" si="12"/>
        <v>63082335.16</v>
      </c>
      <c r="H82" s="98">
        <f t="shared" si="12"/>
        <v>0</v>
      </c>
      <c r="I82" s="97">
        <f aca="true" t="shared" si="13" ref="I82:I100">+F82/D82*100</f>
        <v>96.23150548884722</v>
      </c>
      <c r="J82" s="8">
        <f aca="true" t="shared" si="14" ref="J82:J96">+E82/D82*100</f>
        <v>90.8541332512557</v>
      </c>
    </row>
    <row r="83" spans="1:10" ht="15" customHeight="1">
      <c r="A83" s="90" t="s">
        <v>58</v>
      </c>
      <c r="B83" s="31">
        <v>301440</v>
      </c>
      <c r="C83" s="72">
        <v>298440</v>
      </c>
      <c r="D83" s="31">
        <v>107841</v>
      </c>
      <c r="E83" s="114">
        <v>82172.63</v>
      </c>
      <c r="F83" s="31">
        <v>84566.88</v>
      </c>
      <c r="G83" s="85">
        <v>82078.61</v>
      </c>
      <c r="H83" s="65">
        <v>0</v>
      </c>
      <c r="I83" s="38">
        <f t="shared" si="13"/>
        <v>78.41811555901744</v>
      </c>
      <c r="J83" s="123">
        <f t="shared" si="14"/>
        <v>76.19794883207686</v>
      </c>
    </row>
    <row r="84" spans="1:10" ht="15" customHeight="1">
      <c r="A84" s="90" t="s">
        <v>74</v>
      </c>
      <c r="B84" s="31">
        <v>381585</v>
      </c>
      <c r="C84" s="72">
        <v>382735</v>
      </c>
      <c r="D84" s="31">
        <v>221875</v>
      </c>
      <c r="E84" s="114">
        <v>80896.73</v>
      </c>
      <c r="F84" s="31">
        <v>168680.88</v>
      </c>
      <c r="G84" s="85">
        <v>58658.04</v>
      </c>
      <c r="H84" s="65">
        <v>0</v>
      </c>
      <c r="I84" s="38">
        <f t="shared" si="13"/>
        <v>76.02518535211267</v>
      </c>
      <c r="J84" s="123">
        <f t="shared" si="14"/>
        <v>36.46049802816901</v>
      </c>
    </row>
    <row r="85" spans="1:10" ht="15" customHeight="1">
      <c r="A85" s="90" t="s">
        <v>59</v>
      </c>
      <c r="B85" s="31">
        <v>6504000</v>
      </c>
      <c r="C85" s="31">
        <v>6375600</v>
      </c>
      <c r="D85" s="31">
        <v>1554354</v>
      </c>
      <c r="E85" s="114">
        <v>1425197.04</v>
      </c>
      <c r="F85" s="31">
        <v>1546055.24</v>
      </c>
      <c r="G85" s="85">
        <v>905740.02</v>
      </c>
      <c r="H85" s="65">
        <v>0</v>
      </c>
      <c r="I85" s="38">
        <f t="shared" si="13"/>
        <v>99.46609588291984</v>
      </c>
      <c r="J85" s="123">
        <f t="shared" si="14"/>
        <v>91.69063417985865</v>
      </c>
    </row>
    <row r="86" spans="1:10" ht="15" customHeight="1">
      <c r="A86" s="90" t="s">
        <v>60</v>
      </c>
      <c r="B86" s="31">
        <v>42000</v>
      </c>
      <c r="C86" s="72">
        <v>42000</v>
      </c>
      <c r="D86" s="31">
        <v>22975</v>
      </c>
      <c r="E86" s="114">
        <v>17310.03</v>
      </c>
      <c r="F86" s="31">
        <v>18445.78</v>
      </c>
      <c r="G86" s="85">
        <v>14285.53</v>
      </c>
      <c r="H86" s="65">
        <v>0</v>
      </c>
      <c r="I86" s="38">
        <f t="shared" si="13"/>
        <v>80.28631120783459</v>
      </c>
      <c r="J86" s="123">
        <f t="shared" si="14"/>
        <v>75.34289445048967</v>
      </c>
    </row>
    <row r="87" spans="1:10" ht="15" customHeight="1">
      <c r="A87" s="90" t="s">
        <v>81</v>
      </c>
      <c r="B87" s="31">
        <v>841790</v>
      </c>
      <c r="C87" s="72">
        <v>869505</v>
      </c>
      <c r="D87" s="31">
        <v>335360</v>
      </c>
      <c r="E87" s="114">
        <v>271373.97</v>
      </c>
      <c r="F87" s="31">
        <v>294377.22</v>
      </c>
      <c r="G87" s="85">
        <v>242144.6</v>
      </c>
      <c r="H87" s="65">
        <v>0</v>
      </c>
      <c r="I87" s="38">
        <f t="shared" si="13"/>
        <v>87.77946684160305</v>
      </c>
      <c r="J87" s="123">
        <f t="shared" si="14"/>
        <v>80.92019620706105</v>
      </c>
    </row>
    <row r="88" spans="1:10" ht="15" customHeight="1">
      <c r="A88" s="90" t="s">
        <v>72</v>
      </c>
      <c r="B88" s="31">
        <v>71169</v>
      </c>
      <c r="C88" s="71">
        <v>91169</v>
      </c>
      <c r="D88" s="69">
        <v>52804</v>
      </c>
      <c r="E88" s="138">
        <v>32354.53</v>
      </c>
      <c r="F88" s="69">
        <v>37885.54</v>
      </c>
      <c r="G88" s="85">
        <v>28405.84</v>
      </c>
      <c r="H88" s="65">
        <v>0</v>
      </c>
      <c r="I88" s="38">
        <f t="shared" si="13"/>
        <v>71.74748125142035</v>
      </c>
      <c r="J88" s="123">
        <f t="shared" si="14"/>
        <v>61.27287705476857</v>
      </c>
    </row>
    <row r="89" spans="1:10" ht="15" customHeight="1">
      <c r="A89" s="90" t="s">
        <v>61</v>
      </c>
      <c r="B89" s="31">
        <v>25672486</v>
      </c>
      <c r="C89" s="71">
        <v>25672486</v>
      </c>
      <c r="D89" s="69">
        <v>6900000</v>
      </c>
      <c r="E89" s="138">
        <v>6769350</v>
      </c>
      <c r="F89" s="69">
        <v>6769350</v>
      </c>
      <c r="G89" s="85">
        <v>6769350</v>
      </c>
      <c r="H89" s="65">
        <v>0</v>
      </c>
      <c r="I89" s="38">
        <f t="shared" si="13"/>
        <v>98.10652173913044</v>
      </c>
      <c r="J89" s="123">
        <f t="shared" si="14"/>
        <v>98.10652173913044</v>
      </c>
    </row>
    <row r="90" spans="1:10" ht="15" customHeight="1">
      <c r="A90" s="90" t="s">
        <v>62</v>
      </c>
      <c r="B90" s="31">
        <v>2155687</v>
      </c>
      <c r="C90" s="71">
        <v>2151913</v>
      </c>
      <c r="D90" s="69">
        <v>714788</v>
      </c>
      <c r="E90" s="138">
        <v>661916.38</v>
      </c>
      <c r="F90" s="69">
        <v>684162.84</v>
      </c>
      <c r="G90" s="85">
        <v>661504.6</v>
      </c>
      <c r="H90" s="65">
        <v>0</v>
      </c>
      <c r="I90" s="38">
        <f t="shared" si="13"/>
        <v>95.71549046710352</v>
      </c>
      <c r="J90" s="123">
        <f t="shared" si="14"/>
        <v>92.60317464758782</v>
      </c>
    </row>
    <row r="91" spans="1:10" ht="15" customHeight="1">
      <c r="A91" s="90" t="s">
        <v>86</v>
      </c>
      <c r="B91" s="31">
        <v>173009893</v>
      </c>
      <c r="C91" s="31">
        <v>173009893</v>
      </c>
      <c r="D91" s="31">
        <v>46843200</v>
      </c>
      <c r="E91" s="139">
        <v>46095480</v>
      </c>
      <c r="F91" s="31">
        <v>46095480</v>
      </c>
      <c r="G91" s="85">
        <v>46095480</v>
      </c>
      <c r="H91" s="65">
        <v>0</v>
      </c>
      <c r="I91" s="38">
        <f t="shared" si="13"/>
        <v>98.40378112511527</v>
      </c>
      <c r="J91" s="123">
        <f t="shared" si="14"/>
        <v>98.40378112511527</v>
      </c>
    </row>
    <row r="92" spans="1:10" ht="15" customHeight="1">
      <c r="A92" s="90" t="s">
        <v>87</v>
      </c>
      <c r="B92" s="140">
        <v>1600000</v>
      </c>
      <c r="C92" s="71">
        <v>1230220</v>
      </c>
      <c r="D92" s="69">
        <v>601144</v>
      </c>
      <c r="E92" s="138">
        <v>312103.02</v>
      </c>
      <c r="F92" s="69">
        <v>376228.07</v>
      </c>
      <c r="G92" s="85">
        <v>297287.4</v>
      </c>
      <c r="H92" s="65">
        <v>0</v>
      </c>
      <c r="I92" s="38">
        <f t="shared" si="13"/>
        <v>62.58534893469785</v>
      </c>
      <c r="J92" s="123">
        <f t="shared" si="14"/>
        <v>51.918179338062096</v>
      </c>
    </row>
    <row r="93" spans="1:10" ht="15" customHeight="1">
      <c r="A93" s="90" t="s">
        <v>76</v>
      </c>
      <c r="B93" s="31">
        <v>2868716</v>
      </c>
      <c r="C93" s="71">
        <v>2843716</v>
      </c>
      <c r="D93" s="69">
        <v>935605</v>
      </c>
      <c r="E93" s="138">
        <v>874725.9</v>
      </c>
      <c r="F93" s="69">
        <v>904232.37</v>
      </c>
      <c r="G93" s="85">
        <v>874151.64</v>
      </c>
      <c r="H93" s="65">
        <v>0</v>
      </c>
      <c r="I93" s="38">
        <f t="shared" si="13"/>
        <v>96.64680821500527</v>
      </c>
      <c r="J93" s="123">
        <f t="shared" si="14"/>
        <v>93.49307667231363</v>
      </c>
    </row>
    <row r="94" spans="1:10" ht="15" customHeight="1">
      <c r="A94" s="90" t="s">
        <v>75</v>
      </c>
      <c r="B94" s="31">
        <v>15240100</v>
      </c>
      <c r="C94" s="71">
        <v>15240100</v>
      </c>
      <c r="D94" s="69">
        <v>4587632</v>
      </c>
      <c r="E94" s="138">
        <v>4587632</v>
      </c>
      <c r="F94" s="69">
        <v>4587632</v>
      </c>
      <c r="G94" s="85">
        <v>4587632</v>
      </c>
      <c r="H94" s="65">
        <v>0</v>
      </c>
      <c r="I94" s="38">
        <f t="shared" si="13"/>
        <v>100</v>
      </c>
      <c r="J94" s="123">
        <f t="shared" si="14"/>
        <v>100</v>
      </c>
    </row>
    <row r="95" spans="1:10" ht="15" customHeight="1">
      <c r="A95" s="90" t="s">
        <v>79</v>
      </c>
      <c r="B95" s="31">
        <v>5410212</v>
      </c>
      <c r="C95" s="71">
        <v>5410212</v>
      </c>
      <c r="D95" s="69">
        <v>2719512</v>
      </c>
      <c r="E95" s="138">
        <v>1373319.88</v>
      </c>
      <c r="F95" s="69">
        <v>1405854.42</v>
      </c>
      <c r="G95" s="85">
        <v>1371205.08</v>
      </c>
      <c r="H95" s="65">
        <v>0</v>
      </c>
      <c r="I95" s="38">
        <f t="shared" si="13"/>
        <v>51.69509897363939</v>
      </c>
      <c r="J95" s="123">
        <f t="shared" si="14"/>
        <v>50.498761542512035</v>
      </c>
    </row>
    <row r="96" spans="1:10" ht="15" customHeight="1">
      <c r="A96" s="90" t="s">
        <v>77</v>
      </c>
      <c r="B96" s="31">
        <v>30000</v>
      </c>
      <c r="C96" s="71">
        <v>25593</v>
      </c>
      <c r="D96" s="69">
        <v>12993</v>
      </c>
      <c r="E96" s="138">
        <v>1649.8</v>
      </c>
      <c r="F96" s="69">
        <v>1649.8</v>
      </c>
      <c r="G96" s="85">
        <v>1599.8</v>
      </c>
      <c r="H96" s="65">
        <v>0</v>
      </c>
      <c r="I96" s="38">
        <f t="shared" si="13"/>
        <v>12.697606403448011</v>
      </c>
      <c r="J96" s="123">
        <f t="shared" si="14"/>
        <v>12.697606403448011</v>
      </c>
    </row>
    <row r="97" spans="1:10" s="86" customFormat="1" ht="15" customHeight="1">
      <c r="A97" s="90" t="s">
        <v>94</v>
      </c>
      <c r="B97" s="31">
        <v>150000</v>
      </c>
      <c r="C97" s="71">
        <v>112200</v>
      </c>
      <c r="D97" s="69">
        <v>58925</v>
      </c>
      <c r="E97" s="138">
        <v>18147.46</v>
      </c>
      <c r="F97" s="69">
        <v>32601.93</v>
      </c>
      <c r="G97" s="85">
        <v>17687.36</v>
      </c>
      <c r="H97" s="65">
        <v>0</v>
      </c>
      <c r="I97" s="38">
        <f t="shared" si="13"/>
        <v>55.32784047518031</v>
      </c>
      <c r="J97" s="123">
        <f aca="true" t="shared" si="15" ref="J97:J107">+E97/D97*100</f>
        <v>30.79755621552821</v>
      </c>
    </row>
    <row r="98" spans="1:10" ht="15" customHeight="1">
      <c r="A98" s="90" t="s">
        <v>78</v>
      </c>
      <c r="B98" s="31">
        <v>50000</v>
      </c>
      <c r="C98" s="71">
        <v>92207</v>
      </c>
      <c r="D98" s="69">
        <v>85922</v>
      </c>
      <c r="E98" s="138">
        <v>22430.11</v>
      </c>
      <c r="F98" s="69">
        <v>61936.59</v>
      </c>
      <c r="G98" s="85">
        <v>7270.07</v>
      </c>
      <c r="H98" s="65">
        <v>0</v>
      </c>
      <c r="I98" s="38">
        <f t="shared" si="13"/>
        <v>72.08466981681059</v>
      </c>
      <c r="J98" s="123">
        <f t="shared" si="15"/>
        <v>26.105200065175392</v>
      </c>
    </row>
    <row r="99" spans="1:10" ht="15" customHeight="1">
      <c r="A99" s="115" t="s">
        <v>97</v>
      </c>
      <c r="B99" s="31">
        <v>3600000</v>
      </c>
      <c r="C99" s="71">
        <v>3966052</v>
      </c>
      <c r="D99" s="69">
        <v>2505660</v>
      </c>
      <c r="E99" s="138">
        <v>911193.93</v>
      </c>
      <c r="F99" s="69">
        <v>3469025.76</v>
      </c>
      <c r="G99" s="85">
        <v>802458.26</v>
      </c>
      <c r="H99" s="65">
        <v>0</v>
      </c>
      <c r="I99" s="38">
        <f t="shared" si="13"/>
        <v>138.44758506740737</v>
      </c>
      <c r="J99" s="123">
        <f t="shared" si="15"/>
        <v>36.36542587581715</v>
      </c>
    </row>
    <row r="100" spans="1:10" ht="15" customHeight="1">
      <c r="A100" s="115" t="s">
        <v>96</v>
      </c>
      <c r="B100" s="31">
        <v>2000000</v>
      </c>
      <c r="C100" s="71">
        <v>2000000</v>
      </c>
      <c r="D100" s="69">
        <v>1972099</v>
      </c>
      <c r="E100" s="138">
        <v>272047.44</v>
      </c>
      <c r="F100" s="69">
        <v>1047808.65</v>
      </c>
      <c r="G100" s="85">
        <v>265396.31</v>
      </c>
      <c r="H100" s="65">
        <v>0</v>
      </c>
      <c r="I100" s="38">
        <f t="shared" si="13"/>
        <v>53.131645520838454</v>
      </c>
      <c r="J100" s="123">
        <f t="shared" si="15"/>
        <v>13.794816588822368</v>
      </c>
    </row>
    <row r="101" spans="1:10" ht="15" customHeight="1">
      <c r="A101" s="96" t="s">
        <v>18</v>
      </c>
      <c r="B101" s="88">
        <f aca="true" t="shared" si="16" ref="B101:H101">SUM(B102)</f>
        <v>10244319</v>
      </c>
      <c r="C101" s="88">
        <f t="shared" si="16"/>
        <v>10212154</v>
      </c>
      <c r="D101" s="88">
        <f t="shared" si="16"/>
        <v>3841574</v>
      </c>
      <c r="E101" s="137">
        <f t="shared" si="16"/>
        <v>3125351.26</v>
      </c>
      <c r="F101" s="88">
        <f t="shared" si="16"/>
        <v>3554609.32</v>
      </c>
      <c r="G101" s="88">
        <f t="shared" si="16"/>
        <v>2985957.34</v>
      </c>
      <c r="H101" s="111">
        <f t="shared" si="16"/>
        <v>0</v>
      </c>
      <c r="I101" s="97">
        <f aca="true" t="shared" si="17" ref="I101:I109">+F101/D101*100</f>
        <v>92.53002337062881</v>
      </c>
      <c r="J101" s="125">
        <f t="shared" si="15"/>
        <v>81.3560082403723</v>
      </c>
    </row>
    <row r="102" spans="1:10" ht="15" customHeight="1">
      <c r="A102" s="90" t="s">
        <v>19</v>
      </c>
      <c r="B102" s="31">
        <v>10244319</v>
      </c>
      <c r="C102" s="72">
        <v>10212154</v>
      </c>
      <c r="D102" s="31">
        <v>3841574</v>
      </c>
      <c r="E102" s="114">
        <v>3125351.26</v>
      </c>
      <c r="F102" s="31">
        <v>3554609.32</v>
      </c>
      <c r="G102" s="116">
        <v>2985957.34</v>
      </c>
      <c r="H102" s="130">
        <v>0</v>
      </c>
      <c r="I102" s="38">
        <f t="shared" si="17"/>
        <v>92.53002337062881</v>
      </c>
      <c r="J102" s="123">
        <f t="shared" si="15"/>
        <v>81.3560082403723</v>
      </c>
    </row>
    <row r="103" spans="1:10" ht="15" customHeight="1">
      <c r="A103" s="96" t="s">
        <v>20</v>
      </c>
      <c r="B103" s="88">
        <f aca="true" t="shared" si="18" ref="B103:H103">SUM(B104:B107)</f>
        <v>261277</v>
      </c>
      <c r="C103" s="88">
        <f>SUM(C104:C107)</f>
        <v>259627</v>
      </c>
      <c r="D103" s="88">
        <f t="shared" si="18"/>
        <v>126169</v>
      </c>
      <c r="E103" s="137">
        <f t="shared" si="18"/>
        <v>65929.86</v>
      </c>
      <c r="F103" s="88">
        <f t="shared" si="18"/>
        <v>81919.61</v>
      </c>
      <c r="G103" s="111">
        <f t="shared" si="18"/>
        <v>57955.54</v>
      </c>
      <c r="H103" s="111">
        <f t="shared" si="18"/>
        <v>0</v>
      </c>
      <c r="I103" s="97">
        <f t="shared" si="17"/>
        <v>64.92847688417915</v>
      </c>
      <c r="J103" s="125">
        <f t="shared" si="15"/>
        <v>52.25519739397158</v>
      </c>
    </row>
    <row r="104" spans="1:10" ht="15" customHeight="1">
      <c r="A104" s="90" t="s">
        <v>63</v>
      </c>
      <c r="B104" s="31">
        <v>85000</v>
      </c>
      <c r="C104" s="72">
        <v>68960</v>
      </c>
      <c r="D104" s="31">
        <v>25087</v>
      </c>
      <c r="E104" s="114">
        <v>11538.53</v>
      </c>
      <c r="F104" s="31">
        <v>12390.99</v>
      </c>
      <c r="G104" s="85">
        <v>9970.79</v>
      </c>
      <c r="H104" s="65">
        <v>0</v>
      </c>
      <c r="I104" s="38">
        <f t="shared" si="17"/>
        <v>49.39207557699207</v>
      </c>
      <c r="J104" s="123">
        <f t="shared" si="15"/>
        <v>45.99406066887233</v>
      </c>
    </row>
    <row r="105" spans="1:10" ht="15" customHeight="1">
      <c r="A105" s="90" t="s">
        <v>92</v>
      </c>
      <c r="B105" s="31">
        <v>66277</v>
      </c>
      <c r="C105" s="72">
        <v>84217</v>
      </c>
      <c r="D105" s="31">
        <v>60503</v>
      </c>
      <c r="E105" s="114">
        <v>25589.48</v>
      </c>
      <c r="F105" s="31">
        <v>37263.95</v>
      </c>
      <c r="G105" s="85">
        <v>19457.05</v>
      </c>
      <c r="H105" s="65">
        <v>0</v>
      </c>
      <c r="I105" s="38">
        <f t="shared" si="17"/>
        <v>61.59025172305505</v>
      </c>
      <c r="J105" s="123">
        <f t="shared" si="15"/>
        <v>42.294563905922026</v>
      </c>
    </row>
    <row r="106" spans="1:10" ht="15" customHeight="1">
      <c r="A106" s="90" t="s">
        <v>64</v>
      </c>
      <c r="B106" s="31">
        <v>50000</v>
      </c>
      <c r="C106" s="72">
        <v>50600</v>
      </c>
      <c r="D106" s="31">
        <v>17544</v>
      </c>
      <c r="E106" s="114">
        <v>15751.28</v>
      </c>
      <c r="F106" s="31">
        <v>16325.09</v>
      </c>
      <c r="G106" s="85">
        <v>15742.13</v>
      </c>
      <c r="H106" s="65">
        <v>0</v>
      </c>
      <c r="I106" s="38">
        <f t="shared" si="17"/>
        <v>93.05226858185135</v>
      </c>
      <c r="J106" s="123">
        <f t="shared" si="15"/>
        <v>89.78157774737802</v>
      </c>
    </row>
    <row r="107" spans="1:10" ht="15" customHeight="1">
      <c r="A107" s="90" t="s">
        <v>65</v>
      </c>
      <c r="B107" s="31">
        <v>60000</v>
      </c>
      <c r="C107" s="72">
        <v>55850</v>
      </c>
      <c r="D107" s="31">
        <v>23035</v>
      </c>
      <c r="E107" s="114">
        <v>13050.57</v>
      </c>
      <c r="F107" s="31">
        <v>15939.58</v>
      </c>
      <c r="G107" s="85">
        <v>12785.57</v>
      </c>
      <c r="H107" s="65">
        <v>0</v>
      </c>
      <c r="I107" s="76">
        <f t="shared" si="17"/>
        <v>69.19722161927501</v>
      </c>
      <c r="J107" s="123">
        <f t="shared" si="15"/>
        <v>56.65539396570436</v>
      </c>
    </row>
    <row r="108" spans="1:9" ht="15" customHeight="1">
      <c r="A108" s="90"/>
      <c r="B108" s="31"/>
      <c r="C108" s="72"/>
      <c r="D108" s="31"/>
      <c r="E108" s="114"/>
      <c r="F108" s="31"/>
      <c r="G108" s="85"/>
      <c r="H108" s="65"/>
      <c r="I108" s="76"/>
    </row>
    <row r="109" spans="1:10" ht="15" customHeight="1">
      <c r="A109" s="96" t="s">
        <v>21</v>
      </c>
      <c r="B109" s="26">
        <f aca="true" t="shared" si="19" ref="B109:H109">SUM(B111+B116)</f>
        <v>5171444</v>
      </c>
      <c r="C109" s="26">
        <f t="shared" si="19"/>
        <v>5728657</v>
      </c>
      <c r="D109" s="26">
        <f t="shared" si="19"/>
        <v>4885370</v>
      </c>
      <c r="E109" s="136">
        <f t="shared" si="19"/>
        <v>3130025.53</v>
      </c>
      <c r="F109" s="26">
        <f t="shared" si="19"/>
        <v>4347414.23</v>
      </c>
      <c r="G109" s="81">
        <f t="shared" si="19"/>
        <v>3018543.9699999997</v>
      </c>
      <c r="H109" s="81">
        <f t="shared" si="19"/>
        <v>33640.8</v>
      </c>
      <c r="I109" s="97">
        <f t="shared" si="17"/>
        <v>88.98843342469456</v>
      </c>
      <c r="J109" s="127">
        <f>+E109/D109*100</f>
        <v>64.06936485875174</v>
      </c>
    </row>
    <row r="110" spans="1:9" ht="15" customHeight="1">
      <c r="A110" s="19"/>
      <c r="B110" s="34"/>
      <c r="C110" s="74"/>
      <c r="D110" s="34"/>
      <c r="E110" s="113"/>
      <c r="F110" s="34"/>
      <c r="G110" s="84"/>
      <c r="H110" s="75"/>
      <c r="I110" s="128"/>
    </row>
    <row r="111" spans="1:10" ht="15" customHeight="1">
      <c r="A111" s="19" t="s">
        <v>93</v>
      </c>
      <c r="B111" s="26">
        <f aca="true" t="shared" si="20" ref="B111:G111">SUM(B112:B115)</f>
        <v>2053728</v>
      </c>
      <c r="C111" s="26">
        <f t="shared" si="20"/>
        <v>2611941</v>
      </c>
      <c r="D111" s="26">
        <f t="shared" si="20"/>
        <v>2073084</v>
      </c>
      <c r="E111" s="26">
        <f t="shared" si="20"/>
        <v>455735.26999999996</v>
      </c>
      <c r="F111" s="26">
        <f t="shared" si="20"/>
        <v>1672516.75</v>
      </c>
      <c r="G111" s="26">
        <f t="shared" si="20"/>
        <v>344263.51</v>
      </c>
      <c r="H111" s="81">
        <f>SUM(H112+H113+H115)</f>
        <v>33640.8</v>
      </c>
      <c r="I111" s="77">
        <f aca="true" t="shared" si="21" ref="I111:I119">+F111/D111*100</f>
        <v>80.67771252877355</v>
      </c>
      <c r="J111" s="127">
        <f aca="true" t="shared" si="22" ref="J111:J119">+E111/D111*100</f>
        <v>21.9834444721005</v>
      </c>
    </row>
    <row r="112" spans="1:10" ht="15" customHeight="1">
      <c r="A112" s="62" t="s">
        <v>66</v>
      </c>
      <c r="B112" s="31">
        <v>488433</v>
      </c>
      <c r="C112" s="72">
        <v>782374</v>
      </c>
      <c r="D112" s="31">
        <v>480622</v>
      </c>
      <c r="E112" s="114">
        <v>256204.43</v>
      </c>
      <c r="F112" s="31">
        <v>359408.17</v>
      </c>
      <c r="G112" s="85">
        <v>213057.27</v>
      </c>
      <c r="H112" s="65">
        <v>0</v>
      </c>
      <c r="I112" s="38">
        <f t="shared" si="21"/>
        <v>74.77979992592931</v>
      </c>
      <c r="J112" s="123">
        <f t="shared" si="22"/>
        <v>53.306846128558405</v>
      </c>
    </row>
    <row r="113" spans="1:10" ht="15" customHeight="1">
      <c r="A113" s="62" t="s">
        <v>70</v>
      </c>
      <c r="B113" s="83">
        <v>1140000</v>
      </c>
      <c r="C113" s="72">
        <v>1194772</v>
      </c>
      <c r="D113" s="31">
        <v>1146122</v>
      </c>
      <c r="E113" s="114">
        <v>88862.04</v>
      </c>
      <c r="F113" s="31">
        <v>1144914.43</v>
      </c>
      <c r="G113" s="85">
        <v>25552.53</v>
      </c>
      <c r="H113" s="65">
        <v>33640.8</v>
      </c>
      <c r="I113" s="38">
        <f t="shared" si="21"/>
        <v>99.89463861613336</v>
      </c>
      <c r="J113" s="123">
        <f t="shared" si="22"/>
        <v>7.753279319304577</v>
      </c>
    </row>
    <row r="114" spans="1:10" ht="15" customHeight="1">
      <c r="A114" s="62" t="s">
        <v>105</v>
      </c>
      <c r="B114" s="83">
        <v>219495</v>
      </c>
      <c r="C114" s="72">
        <v>425495</v>
      </c>
      <c r="D114" s="31">
        <v>355831</v>
      </c>
      <c r="E114" s="114">
        <v>85509.32</v>
      </c>
      <c r="F114" s="31">
        <v>132964.03</v>
      </c>
      <c r="G114" s="85">
        <v>81682.31</v>
      </c>
      <c r="H114" s="65">
        <v>0</v>
      </c>
      <c r="I114" s="38">
        <f t="shared" si="21"/>
        <v>37.36718554594737</v>
      </c>
      <c r="J114" s="123">
        <f t="shared" si="22"/>
        <v>24.030879827783416</v>
      </c>
    </row>
    <row r="115" spans="1:10" ht="15" customHeight="1">
      <c r="A115" s="62" t="s">
        <v>83</v>
      </c>
      <c r="B115" s="31">
        <v>205800</v>
      </c>
      <c r="C115" s="72">
        <v>209300</v>
      </c>
      <c r="D115" s="31">
        <v>90509</v>
      </c>
      <c r="E115" s="114">
        <v>25159.48</v>
      </c>
      <c r="F115" s="31">
        <v>35230.12</v>
      </c>
      <c r="G115" s="85">
        <v>23971.4</v>
      </c>
      <c r="H115" s="65">
        <v>0</v>
      </c>
      <c r="I115" s="38">
        <f t="shared" si="21"/>
        <v>38.924438453634444</v>
      </c>
      <c r="J115" s="123">
        <f t="shared" si="22"/>
        <v>27.797765968025278</v>
      </c>
    </row>
    <row r="116" spans="1:10" ht="15" customHeight="1">
      <c r="A116" s="96" t="s">
        <v>22</v>
      </c>
      <c r="B116" s="88">
        <f aca="true" t="shared" si="23" ref="B116:H116">SUM(B117:B119)</f>
        <v>3117716</v>
      </c>
      <c r="C116" s="88">
        <f t="shared" si="23"/>
        <v>3116716</v>
      </c>
      <c r="D116" s="88">
        <f t="shared" si="23"/>
        <v>2812286</v>
      </c>
      <c r="E116" s="88">
        <f t="shared" si="23"/>
        <v>2674290.26</v>
      </c>
      <c r="F116" s="88">
        <f t="shared" si="23"/>
        <v>2674897.48</v>
      </c>
      <c r="G116" s="88">
        <f t="shared" si="23"/>
        <v>2674280.46</v>
      </c>
      <c r="H116" s="88">
        <f t="shared" si="23"/>
        <v>0</v>
      </c>
      <c r="I116" s="97">
        <f>+F116/D116*100</f>
        <v>95.11470312763353</v>
      </c>
      <c r="J116" s="125">
        <f>+E116/D116*100</f>
        <v>95.09311144030158</v>
      </c>
    </row>
    <row r="117" spans="1:10" ht="15" customHeight="1">
      <c r="A117" s="30" t="s">
        <v>84</v>
      </c>
      <c r="B117" s="31">
        <v>1179596</v>
      </c>
      <c r="C117" s="72">
        <v>1179596</v>
      </c>
      <c r="D117" s="72">
        <v>1179596</v>
      </c>
      <c r="E117" s="146">
        <v>1179596</v>
      </c>
      <c r="F117" s="31">
        <v>1179596</v>
      </c>
      <c r="G117" s="83">
        <v>1179596</v>
      </c>
      <c r="H117" s="65">
        <v>0</v>
      </c>
      <c r="I117" s="38">
        <f t="shared" si="21"/>
        <v>100</v>
      </c>
      <c r="J117" s="123">
        <f t="shared" si="22"/>
        <v>100</v>
      </c>
    </row>
    <row r="118" spans="1:10" ht="15" customHeight="1">
      <c r="A118" s="30" t="s">
        <v>85</v>
      </c>
      <c r="B118" s="31">
        <v>1528620</v>
      </c>
      <c r="C118" s="72">
        <v>1527620</v>
      </c>
      <c r="D118" s="72">
        <v>1496190</v>
      </c>
      <c r="E118" s="146">
        <v>1494694.26</v>
      </c>
      <c r="F118" s="31">
        <v>1495301.48</v>
      </c>
      <c r="G118" s="83">
        <v>1494684.46</v>
      </c>
      <c r="H118" s="65">
        <v>0</v>
      </c>
      <c r="I118" s="38">
        <f t="shared" si="21"/>
        <v>99.94061449414848</v>
      </c>
      <c r="J118" s="123">
        <f t="shared" si="22"/>
        <v>99.90003007639405</v>
      </c>
    </row>
    <row r="119" spans="1:10" ht="15" customHeight="1">
      <c r="A119" s="30" t="s">
        <v>104</v>
      </c>
      <c r="B119" s="31">
        <v>409500</v>
      </c>
      <c r="C119" s="72">
        <v>409500</v>
      </c>
      <c r="D119" s="72">
        <v>136500</v>
      </c>
      <c r="E119" s="146">
        <v>0</v>
      </c>
      <c r="F119" s="31">
        <v>0</v>
      </c>
      <c r="G119" s="83">
        <v>0</v>
      </c>
      <c r="H119" s="65">
        <v>0</v>
      </c>
      <c r="I119" s="128">
        <f t="shared" si="21"/>
        <v>0</v>
      </c>
      <c r="J119" s="35">
        <f t="shared" si="22"/>
        <v>0</v>
      </c>
    </row>
    <row r="120" spans="1:9" ht="15" customHeight="1">
      <c r="A120" s="40"/>
      <c r="B120" s="34"/>
      <c r="C120" s="74"/>
      <c r="D120" s="34"/>
      <c r="E120" s="113"/>
      <c r="F120" s="34"/>
      <c r="G120" s="84"/>
      <c r="H120" s="66"/>
      <c r="I120" s="135"/>
    </row>
    <row r="121" spans="1:10" ht="15" customHeight="1">
      <c r="A121" s="53" t="s">
        <v>25</v>
      </c>
      <c r="B121" s="70">
        <f aca="true" t="shared" si="24" ref="B121:H121">+B122+B123+B124</f>
        <v>3702093</v>
      </c>
      <c r="C121" s="70">
        <f t="shared" si="24"/>
        <v>3702093</v>
      </c>
      <c r="D121" s="70">
        <f t="shared" si="24"/>
        <v>1594045</v>
      </c>
      <c r="E121" s="147">
        <f t="shared" si="24"/>
        <v>1594045</v>
      </c>
      <c r="F121" s="70">
        <f t="shared" si="24"/>
        <v>1594045</v>
      </c>
      <c r="G121" s="112">
        <f t="shared" si="24"/>
        <v>1303135</v>
      </c>
      <c r="H121" s="67">
        <f t="shared" si="24"/>
        <v>0</v>
      </c>
      <c r="I121" s="54">
        <f>+F121/D121*100</f>
        <v>100</v>
      </c>
      <c r="J121" s="127">
        <f>+E121/D121*100</f>
        <v>100</v>
      </c>
    </row>
    <row r="122" spans="1:10" ht="15" customHeight="1">
      <c r="A122" s="55" t="s">
        <v>26</v>
      </c>
      <c r="B122" s="31">
        <v>2023999</v>
      </c>
      <c r="C122" s="31">
        <v>2023999</v>
      </c>
      <c r="D122" s="31">
        <v>967516</v>
      </c>
      <c r="E122" s="114">
        <v>967516</v>
      </c>
      <c r="F122" s="31">
        <v>967516</v>
      </c>
      <c r="G122" s="83">
        <v>967516</v>
      </c>
      <c r="H122" s="68">
        <v>0</v>
      </c>
      <c r="I122" s="56">
        <f>+F122/D122*100</f>
        <v>100</v>
      </c>
      <c r="J122" s="123">
        <f>+E122/D122*100</f>
        <v>100</v>
      </c>
    </row>
    <row r="123" spans="1:10" ht="15" customHeight="1">
      <c r="A123" s="55" t="s">
        <v>71</v>
      </c>
      <c r="B123" s="31">
        <v>648035</v>
      </c>
      <c r="C123" s="31">
        <v>648035</v>
      </c>
      <c r="D123" s="31">
        <v>324018</v>
      </c>
      <c r="E123" s="114">
        <v>324018</v>
      </c>
      <c r="F123" s="31">
        <v>324018</v>
      </c>
      <c r="G123" s="83">
        <v>129607</v>
      </c>
      <c r="H123" s="68">
        <v>0</v>
      </c>
      <c r="I123" s="56">
        <f>+F123/D123*100</f>
        <v>100</v>
      </c>
      <c r="J123" s="123">
        <f>+E123/D123*100</f>
        <v>100</v>
      </c>
    </row>
    <row r="124" spans="1:10" ht="15" customHeight="1">
      <c r="A124" s="55" t="s">
        <v>69</v>
      </c>
      <c r="B124" s="73">
        <v>1030059</v>
      </c>
      <c r="C124" s="73">
        <v>1030059</v>
      </c>
      <c r="D124" s="73">
        <v>302511</v>
      </c>
      <c r="E124" s="148">
        <v>302511</v>
      </c>
      <c r="F124" s="31">
        <v>302511</v>
      </c>
      <c r="G124" s="83">
        <v>206012</v>
      </c>
      <c r="H124" s="68">
        <v>0</v>
      </c>
      <c r="I124" s="56">
        <f>+F124/D124*100</f>
        <v>100</v>
      </c>
      <c r="J124" s="123">
        <f>+E124/D124*100</f>
        <v>100</v>
      </c>
    </row>
    <row r="125" spans="1:10" ht="15" customHeight="1">
      <c r="A125" s="57"/>
      <c r="B125" s="52"/>
      <c r="C125" s="52"/>
      <c r="D125" s="52"/>
      <c r="E125" s="149"/>
      <c r="F125" s="52"/>
      <c r="G125" s="131"/>
      <c r="H125" s="64"/>
      <c r="I125" s="38"/>
      <c r="J125" s="123"/>
    </row>
    <row r="126" spans="1:9" ht="15" customHeight="1">
      <c r="A126" s="152"/>
      <c r="B126" s="152"/>
      <c r="C126" s="152"/>
      <c r="D126" s="152"/>
      <c r="E126" s="152"/>
      <c r="F126" s="152"/>
      <c r="G126" s="152"/>
      <c r="H126" s="152"/>
      <c r="I126" s="152"/>
    </row>
    <row r="127" spans="1:9" ht="15" customHeight="1">
      <c r="A127" s="58"/>
      <c r="B127" s="59"/>
      <c r="C127" s="59"/>
      <c r="D127" s="59"/>
      <c r="E127" s="59"/>
      <c r="F127" s="59"/>
      <c r="G127" s="59"/>
      <c r="H127" s="59"/>
      <c r="I127" s="60"/>
    </row>
    <row r="128" spans="1:9" ht="15" customHeight="1">
      <c r="A128" s="152" t="s">
        <v>107</v>
      </c>
      <c r="B128" s="152"/>
      <c r="C128" s="152"/>
      <c r="D128" s="152"/>
      <c r="E128" s="152"/>
      <c r="F128" s="152"/>
      <c r="G128" s="152"/>
      <c r="H128" s="152"/>
      <c r="I128" s="152"/>
    </row>
    <row r="129" spans="1:9" ht="15">
      <c r="A129" s="33"/>
      <c r="B129" s="61"/>
      <c r="C129" s="39"/>
      <c r="D129" s="39"/>
      <c r="E129" s="39"/>
      <c r="F129" s="39"/>
      <c r="G129" s="39"/>
      <c r="H129" s="39"/>
      <c r="I129" s="39"/>
    </row>
    <row r="130" spans="1:9" ht="15">
      <c r="A130" s="33"/>
      <c r="B130" s="61"/>
      <c r="C130" s="39"/>
      <c r="D130" s="39"/>
      <c r="E130" s="39"/>
      <c r="F130" s="39"/>
      <c r="G130" s="39"/>
      <c r="H130" s="39"/>
      <c r="I130" s="39"/>
    </row>
    <row r="131" spans="1:9" ht="15">
      <c r="A131" s="33"/>
      <c r="B131" s="61"/>
      <c r="C131" s="39"/>
      <c r="D131" s="39"/>
      <c r="E131" s="39"/>
      <c r="F131" s="39"/>
      <c r="G131" s="39"/>
      <c r="H131" s="39"/>
      <c r="I131" s="39"/>
    </row>
    <row r="132" spans="1:9" ht="15">
      <c r="A132" s="33"/>
      <c r="B132" s="61"/>
      <c r="C132" s="39"/>
      <c r="D132" s="39"/>
      <c r="E132" s="39"/>
      <c r="F132" s="39"/>
      <c r="G132" s="39"/>
      <c r="H132" s="39"/>
      <c r="I132" s="39"/>
    </row>
    <row r="133" spans="1:9" ht="15">
      <c r="A133" s="33"/>
      <c r="B133" s="61"/>
      <c r="C133" s="39"/>
      <c r="D133" s="39"/>
      <c r="E133" s="39"/>
      <c r="F133" s="39"/>
      <c r="G133" s="39"/>
      <c r="H133" s="39"/>
      <c r="I133" s="39"/>
    </row>
    <row r="134" spans="1:9" ht="15">
      <c r="A134" s="33"/>
      <c r="B134" s="61"/>
      <c r="C134" s="39"/>
      <c r="D134" s="39"/>
      <c r="E134" s="39"/>
      <c r="F134" s="39"/>
      <c r="G134" s="39"/>
      <c r="H134" s="39"/>
      <c r="I134" s="39"/>
    </row>
    <row r="135" spans="1:9" ht="15">
      <c r="A135" s="33"/>
      <c r="B135" s="61"/>
      <c r="C135" s="39"/>
      <c r="D135" s="39"/>
      <c r="E135" s="39"/>
      <c r="F135" s="39"/>
      <c r="G135" s="39"/>
      <c r="H135" s="39"/>
      <c r="I135" s="39"/>
    </row>
    <row r="136" spans="1:9" ht="15">
      <c r="A136" s="33"/>
      <c r="B136" s="61"/>
      <c r="C136" s="39"/>
      <c r="D136" s="39"/>
      <c r="E136" s="39"/>
      <c r="F136" s="39"/>
      <c r="G136" s="39"/>
      <c r="H136" s="39"/>
      <c r="I136" s="39"/>
    </row>
    <row r="137" spans="1:9" ht="15">
      <c r="A137" s="33"/>
      <c r="B137" s="61"/>
      <c r="C137" s="39"/>
      <c r="D137" s="39"/>
      <c r="E137" s="39"/>
      <c r="F137" s="39"/>
      <c r="G137" s="39"/>
      <c r="H137" s="39"/>
      <c r="I137" s="39"/>
    </row>
    <row r="138" spans="1:9" ht="15">
      <c r="A138" s="33"/>
      <c r="B138" s="61"/>
      <c r="C138" s="39"/>
      <c r="D138" s="39"/>
      <c r="E138" s="39"/>
      <c r="F138" s="39"/>
      <c r="G138" s="39"/>
      <c r="H138" s="39"/>
      <c r="I138" s="39"/>
    </row>
    <row r="139" spans="1:9" ht="15">
      <c r="A139" s="33"/>
      <c r="B139" s="61"/>
      <c r="C139" s="39"/>
      <c r="D139" s="39"/>
      <c r="E139" s="39"/>
      <c r="F139" s="39"/>
      <c r="G139" s="39"/>
      <c r="H139" s="39"/>
      <c r="I139" s="39"/>
    </row>
    <row r="140" spans="1:9" ht="15">
      <c r="A140" s="33"/>
      <c r="B140" s="61"/>
      <c r="C140" s="39"/>
      <c r="D140" s="39"/>
      <c r="E140" s="39"/>
      <c r="F140" s="39"/>
      <c r="G140" s="39"/>
      <c r="H140" s="39"/>
      <c r="I140" s="39"/>
    </row>
    <row r="141" spans="1:9" ht="15">
      <c r="A141" s="33"/>
      <c r="B141" s="61"/>
      <c r="C141" s="39"/>
      <c r="D141" s="39"/>
      <c r="E141" s="39"/>
      <c r="F141" s="39"/>
      <c r="G141" s="39"/>
      <c r="H141" s="39"/>
      <c r="I141" s="39"/>
    </row>
    <row r="142" spans="1:9" ht="15">
      <c r="A142" s="33"/>
      <c r="B142" s="61"/>
      <c r="C142" s="39"/>
      <c r="D142" s="39"/>
      <c r="E142" s="39"/>
      <c r="F142" s="39"/>
      <c r="G142" s="39"/>
      <c r="H142" s="39"/>
      <c r="I142" s="39"/>
    </row>
    <row r="143" spans="1:9" ht="15">
      <c r="A143" s="33"/>
      <c r="B143" s="61"/>
      <c r="C143" s="39"/>
      <c r="D143" s="39"/>
      <c r="E143" s="39"/>
      <c r="F143" s="39"/>
      <c r="G143" s="39"/>
      <c r="H143" s="39"/>
      <c r="I143" s="39"/>
    </row>
    <row r="144" spans="1:9" ht="15">
      <c r="A144" s="33"/>
      <c r="B144" s="61"/>
      <c r="C144" s="39"/>
      <c r="D144" s="39"/>
      <c r="E144" s="39"/>
      <c r="F144" s="39"/>
      <c r="G144" s="39"/>
      <c r="H144" s="39"/>
      <c r="I144" s="39"/>
    </row>
    <row r="145" spans="1:9" ht="15">
      <c r="A145" s="33"/>
      <c r="B145" s="61"/>
      <c r="C145" s="39"/>
      <c r="D145" s="39"/>
      <c r="E145" s="39"/>
      <c r="F145" s="39"/>
      <c r="G145" s="39"/>
      <c r="H145" s="39"/>
      <c r="I145" s="39"/>
    </row>
    <row r="146" spans="1:9" ht="15">
      <c r="A146" s="33"/>
      <c r="B146" s="61"/>
      <c r="C146" s="39"/>
      <c r="D146" s="39"/>
      <c r="E146" s="39"/>
      <c r="F146" s="39"/>
      <c r="G146" s="39"/>
      <c r="H146" s="39"/>
      <c r="I146" s="39"/>
    </row>
    <row r="147" spans="1:9" ht="15">
      <c r="A147" s="33"/>
      <c r="B147" s="61"/>
      <c r="C147" s="39"/>
      <c r="D147" s="39"/>
      <c r="E147" s="39"/>
      <c r="F147" s="39"/>
      <c r="G147" s="39"/>
      <c r="H147" s="39"/>
      <c r="I147" s="39"/>
    </row>
    <row r="148" spans="1:9" ht="15">
      <c r="A148" s="33"/>
      <c r="B148" s="61"/>
      <c r="C148" s="39"/>
      <c r="D148" s="39"/>
      <c r="E148" s="39"/>
      <c r="F148" s="39"/>
      <c r="G148" s="39"/>
      <c r="H148" s="39"/>
      <c r="I148" s="39"/>
    </row>
    <row r="149" spans="1:9" ht="15">
      <c r="A149" s="33"/>
      <c r="B149" s="61"/>
      <c r="C149" s="39"/>
      <c r="D149" s="39"/>
      <c r="E149" s="39"/>
      <c r="F149" s="39"/>
      <c r="G149" s="39"/>
      <c r="H149" s="39"/>
      <c r="I149" s="39"/>
    </row>
    <row r="150" spans="1:9" ht="15">
      <c r="A150" s="33"/>
      <c r="B150" s="61"/>
      <c r="C150" s="39"/>
      <c r="D150" s="39"/>
      <c r="E150" s="39"/>
      <c r="F150" s="39"/>
      <c r="G150" s="39"/>
      <c r="H150" s="39"/>
      <c r="I150" s="39"/>
    </row>
    <row r="151" spans="1:9" ht="15">
      <c r="A151" s="33"/>
      <c r="B151" s="61"/>
      <c r="C151" s="39"/>
      <c r="D151" s="39"/>
      <c r="E151" s="39"/>
      <c r="F151" s="39"/>
      <c r="G151" s="39"/>
      <c r="H151" s="39"/>
      <c r="I151" s="39"/>
    </row>
    <row r="152" spans="1:9" ht="15">
      <c r="A152" s="33"/>
      <c r="B152" s="61"/>
      <c r="C152" s="39"/>
      <c r="D152" s="39"/>
      <c r="E152" s="39"/>
      <c r="F152" s="39"/>
      <c r="G152" s="39"/>
      <c r="H152" s="39"/>
      <c r="I152" s="39"/>
    </row>
    <row r="153" spans="1:9" ht="15">
      <c r="A153" s="33"/>
      <c r="B153" s="61"/>
      <c r="C153" s="39"/>
      <c r="D153" s="39"/>
      <c r="E153" s="39"/>
      <c r="F153" s="39"/>
      <c r="G153" s="39"/>
      <c r="H153" s="39"/>
      <c r="I153" s="39"/>
    </row>
    <row r="154" spans="1:9" ht="15">
      <c r="A154" s="33"/>
      <c r="B154" s="61"/>
      <c r="C154" s="39"/>
      <c r="D154" s="39"/>
      <c r="E154" s="39"/>
      <c r="F154" s="39"/>
      <c r="G154" s="39"/>
      <c r="H154" s="39"/>
      <c r="I154" s="39"/>
    </row>
  </sheetData>
  <sheetProtection/>
  <mergeCells count="9">
    <mergeCell ref="A3:J3"/>
    <mergeCell ref="A2:J2"/>
    <mergeCell ref="A1:J1"/>
    <mergeCell ref="A128:I128"/>
    <mergeCell ref="A126:I126"/>
    <mergeCell ref="A17:I17"/>
    <mergeCell ref="A16:I16"/>
    <mergeCell ref="A74:J74"/>
    <mergeCell ref="A4:J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0" r:id="rId1"/>
  <headerFooter alignWithMargins="0">
    <oddFooter>&amp;L&amp;12Elaborado en el Dept. de Presupuesto</oddFooter>
  </headerFooter>
  <rowBreaks count="1" manualBreakCount="1">
    <brk id="7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LUIS LOPEZ</cp:lastModifiedBy>
  <cp:lastPrinted>2019-05-10T21:54:51Z</cp:lastPrinted>
  <dcterms:created xsi:type="dcterms:W3CDTF">2002-08-05T15:29:21Z</dcterms:created>
  <dcterms:modified xsi:type="dcterms:W3CDTF">2019-06-20T15:17:27Z</dcterms:modified>
  <cp:category/>
  <cp:version/>
  <cp:contentType/>
  <cp:contentStatus/>
</cp:coreProperties>
</file>