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omero.MIDES\Documents\A INFORMÁTICA (PROGRAMACIÓN Y DESARROLLO DE SOFTWARE)\ACTIVIDADES MENSUALES\2020\ENERO\Transparencia Diciembre\"/>
    </mc:Choice>
  </mc:AlternateContent>
  <bookViews>
    <workbookView xWindow="0" yWindow="0" windowWidth="24000" windowHeight="10230"/>
  </bookViews>
  <sheets>
    <sheet name="Hoja1" sheetId="1" r:id="rId1"/>
  </sheets>
  <definedNames>
    <definedName name="_xlnm.Print_Area" localSheetId="0">Hoja1!$A$1:$L$128</definedName>
    <definedName name="_xlnm.Print_Titles" localSheetId="0">Hoja1!$1:$4</definedName>
  </definedNames>
  <calcPr calcId="162913" fullCalcOnLoad="1"/>
</workbook>
</file>

<file path=xl/calcChain.xml><?xml version="1.0" encoding="utf-8"?>
<calcChain xmlns="http://schemas.openxmlformats.org/spreadsheetml/2006/main">
  <c r="C26" i="1" l="1"/>
  <c r="J31" i="1"/>
  <c r="J32" i="1"/>
  <c r="J33" i="1"/>
  <c r="J34" i="1"/>
  <c r="J35" i="1"/>
  <c r="J36" i="1"/>
  <c r="J37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6" i="1"/>
  <c r="J57" i="1"/>
  <c r="J58" i="1"/>
  <c r="J60" i="1"/>
  <c r="J61" i="1"/>
  <c r="J62" i="1"/>
  <c r="J64" i="1"/>
  <c r="J65" i="1"/>
  <c r="J66" i="1"/>
  <c r="J68" i="1"/>
  <c r="J69" i="1"/>
  <c r="J70" i="1"/>
  <c r="J28" i="1"/>
  <c r="J27" i="1"/>
  <c r="J25" i="1"/>
  <c r="J24" i="1"/>
  <c r="J23" i="1"/>
  <c r="L89" i="1"/>
  <c r="L90" i="1"/>
  <c r="L91" i="1"/>
  <c r="L92" i="1"/>
  <c r="L93" i="1"/>
  <c r="L94" i="1"/>
  <c r="L95" i="1"/>
  <c r="L96" i="1"/>
  <c r="L97" i="1"/>
  <c r="L98" i="1"/>
  <c r="L99" i="1"/>
  <c r="L100" i="1"/>
  <c r="L102" i="1"/>
  <c r="L104" i="1"/>
  <c r="L105" i="1"/>
  <c r="L106" i="1"/>
  <c r="L107" i="1"/>
  <c r="L112" i="1"/>
  <c r="L113" i="1"/>
  <c r="L114" i="1"/>
  <c r="L115" i="1"/>
  <c r="L117" i="1"/>
  <c r="L118" i="1"/>
  <c r="L122" i="1"/>
  <c r="L123" i="1"/>
  <c r="L124" i="1"/>
  <c r="L83" i="1"/>
  <c r="L84" i="1"/>
  <c r="L85" i="1"/>
  <c r="L86" i="1"/>
  <c r="L87" i="1"/>
  <c r="L88" i="1"/>
  <c r="K94" i="1"/>
  <c r="K95" i="1"/>
  <c r="K96" i="1"/>
  <c r="K97" i="1"/>
  <c r="K98" i="1"/>
  <c r="K99" i="1"/>
  <c r="K100" i="1"/>
  <c r="K102" i="1"/>
  <c r="K104" i="1"/>
  <c r="K105" i="1"/>
  <c r="K106" i="1"/>
  <c r="K107" i="1"/>
  <c r="K112" i="1"/>
  <c r="K113" i="1"/>
  <c r="K114" i="1"/>
  <c r="K115" i="1"/>
  <c r="K117" i="1"/>
  <c r="K118" i="1"/>
  <c r="K122" i="1"/>
  <c r="K123" i="1"/>
  <c r="K124" i="1"/>
  <c r="K86" i="1"/>
  <c r="K87" i="1"/>
  <c r="K88" i="1"/>
  <c r="K89" i="1"/>
  <c r="K90" i="1"/>
  <c r="K91" i="1"/>
  <c r="K92" i="1"/>
  <c r="K93" i="1"/>
  <c r="K83" i="1"/>
  <c r="K84" i="1"/>
  <c r="K85" i="1"/>
  <c r="I24" i="1"/>
  <c r="I25" i="1"/>
  <c r="I27" i="1"/>
  <c r="I28" i="1"/>
  <c r="I31" i="1"/>
  <c r="I32" i="1"/>
  <c r="I33" i="1"/>
  <c r="I34" i="1"/>
  <c r="I35" i="1"/>
  <c r="I36" i="1"/>
  <c r="I37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6" i="1"/>
  <c r="I57" i="1"/>
  <c r="I58" i="1"/>
  <c r="I60" i="1"/>
  <c r="I61" i="1"/>
  <c r="I62" i="1"/>
  <c r="I64" i="1"/>
  <c r="I65" i="1"/>
  <c r="I66" i="1"/>
  <c r="I68" i="1"/>
  <c r="I69" i="1"/>
  <c r="I70" i="1"/>
  <c r="E22" i="1"/>
  <c r="D22" i="1"/>
  <c r="E26" i="1"/>
  <c r="J26" i="1"/>
  <c r="J117" i="1"/>
  <c r="I117" i="1"/>
  <c r="G101" i="1"/>
  <c r="J94" i="1"/>
  <c r="J91" i="1"/>
  <c r="J89" i="1"/>
  <c r="I94" i="1"/>
  <c r="I91" i="1"/>
  <c r="I89" i="1"/>
  <c r="J114" i="1"/>
  <c r="I114" i="1"/>
  <c r="C111" i="1"/>
  <c r="D111" i="1"/>
  <c r="E111" i="1"/>
  <c r="F111" i="1"/>
  <c r="G111" i="1"/>
  <c r="B111" i="1"/>
  <c r="G116" i="1"/>
  <c r="H116" i="1"/>
  <c r="D116" i="1"/>
  <c r="D109" i="1"/>
  <c r="E116" i="1"/>
  <c r="F116" i="1"/>
  <c r="C116" i="1"/>
  <c r="L116" i="1"/>
  <c r="B116" i="1"/>
  <c r="E55" i="1"/>
  <c r="J55" i="1"/>
  <c r="B109" i="1"/>
  <c r="C103" i="1"/>
  <c r="G36" i="1"/>
  <c r="J115" i="1"/>
  <c r="J113" i="1"/>
  <c r="J84" i="1"/>
  <c r="J100" i="1"/>
  <c r="H103" i="1"/>
  <c r="I98" i="1"/>
  <c r="H61" i="1"/>
  <c r="G62" i="1"/>
  <c r="H62" i="1"/>
  <c r="J124" i="1"/>
  <c r="J122" i="1"/>
  <c r="J99" i="1"/>
  <c r="J96" i="1"/>
  <c r="I97" i="1"/>
  <c r="I96" i="1"/>
  <c r="F67" i="1"/>
  <c r="I67" i="1"/>
  <c r="E67" i="1"/>
  <c r="H67" i="1"/>
  <c r="D67" i="1"/>
  <c r="C67" i="1"/>
  <c r="B67" i="1"/>
  <c r="H69" i="1"/>
  <c r="G69" i="1"/>
  <c r="J123" i="1"/>
  <c r="J118" i="1"/>
  <c r="J112" i="1"/>
  <c r="J107" i="1"/>
  <c r="J106" i="1"/>
  <c r="J105" i="1"/>
  <c r="J104" i="1"/>
  <c r="J102" i="1"/>
  <c r="J98" i="1"/>
  <c r="J97" i="1"/>
  <c r="J95" i="1"/>
  <c r="J93" i="1"/>
  <c r="J92" i="1"/>
  <c r="J90" i="1"/>
  <c r="J88" i="1"/>
  <c r="J87" i="1"/>
  <c r="J86" i="1"/>
  <c r="J85" i="1"/>
  <c r="J83" i="1"/>
  <c r="E121" i="1"/>
  <c r="E14" i="1"/>
  <c r="H14" i="1"/>
  <c r="J14" i="1"/>
  <c r="E101" i="1"/>
  <c r="J101" i="1"/>
  <c r="E103" i="1"/>
  <c r="J103" i="1"/>
  <c r="E82" i="1"/>
  <c r="E63" i="1"/>
  <c r="J63" i="1"/>
  <c r="E59" i="1"/>
  <c r="E39" i="1"/>
  <c r="H39" i="1"/>
  <c r="B30" i="1"/>
  <c r="C30" i="1"/>
  <c r="D30" i="1"/>
  <c r="E30" i="1"/>
  <c r="J30" i="1"/>
  <c r="F30" i="1"/>
  <c r="G32" i="1"/>
  <c r="H32" i="1"/>
  <c r="H71" i="1"/>
  <c r="H70" i="1"/>
  <c r="H68" i="1"/>
  <c r="H66" i="1"/>
  <c r="H65" i="1"/>
  <c r="H64" i="1"/>
  <c r="H60" i="1"/>
  <c r="H58" i="1"/>
  <c r="H57" i="1"/>
  <c r="H56" i="1"/>
  <c r="H40" i="1"/>
  <c r="H37" i="1"/>
  <c r="H36" i="1"/>
  <c r="H35" i="1"/>
  <c r="H34" i="1"/>
  <c r="H33" i="1"/>
  <c r="H23" i="1"/>
  <c r="H24" i="1"/>
  <c r="H25" i="1"/>
  <c r="H27" i="1"/>
  <c r="H28" i="1"/>
  <c r="H31" i="1"/>
  <c r="G23" i="1"/>
  <c r="H44" i="1"/>
  <c r="H43" i="1"/>
  <c r="H42" i="1"/>
  <c r="H41" i="1"/>
  <c r="I99" i="1"/>
  <c r="H82" i="1"/>
  <c r="H80" i="1"/>
  <c r="G82" i="1"/>
  <c r="G80" i="1"/>
  <c r="F82" i="1"/>
  <c r="D82" i="1"/>
  <c r="C82" i="1"/>
  <c r="B82" i="1"/>
  <c r="B13" i="1"/>
  <c r="I100" i="1"/>
  <c r="I23" i="1"/>
  <c r="G35" i="1"/>
  <c r="G31" i="1"/>
  <c r="G61" i="1"/>
  <c r="G60" i="1"/>
  <c r="F101" i="1"/>
  <c r="I101" i="1"/>
  <c r="C101" i="1"/>
  <c r="D101" i="1"/>
  <c r="H101" i="1"/>
  <c r="B101" i="1"/>
  <c r="B121" i="1"/>
  <c r="B14" i="1"/>
  <c r="H111" i="1"/>
  <c r="H109" i="1"/>
  <c r="H78" i="1"/>
  <c r="D103" i="1"/>
  <c r="F103" i="1"/>
  <c r="G103" i="1"/>
  <c r="B103" i="1"/>
  <c r="B63" i="1"/>
  <c r="D26" i="1"/>
  <c r="F26" i="1"/>
  <c r="I26" i="1"/>
  <c r="B26" i="1"/>
  <c r="F59" i="1"/>
  <c r="D59" i="1"/>
  <c r="F55" i="1"/>
  <c r="D55" i="1"/>
  <c r="F39" i="1"/>
  <c r="D39" i="1"/>
  <c r="C63" i="1"/>
  <c r="C11" i="1"/>
  <c r="F63" i="1"/>
  <c r="I63" i="1"/>
  <c r="D63" i="1"/>
  <c r="G63" i="1"/>
  <c r="C22" i="1"/>
  <c r="C21" i="1"/>
  <c r="F22" i="1"/>
  <c r="F21" i="1"/>
  <c r="I95" i="1"/>
  <c r="I88" i="1"/>
  <c r="I87" i="1"/>
  <c r="I86" i="1"/>
  <c r="F121" i="1"/>
  <c r="K121" i="1"/>
  <c r="I93" i="1"/>
  <c r="I85" i="1"/>
  <c r="I83" i="1"/>
  <c r="B22" i="1"/>
  <c r="G24" i="1"/>
  <c r="G25" i="1"/>
  <c r="G27" i="1"/>
  <c r="G28" i="1"/>
  <c r="G33" i="1"/>
  <c r="G34" i="1"/>
  <c r="G37" i="1"/>
  <c r="B39" i="1"/>
  <c r="C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B55" i="1"/>
  <c r="C55" i="1"/>
  <c r="G56" i="1"/>
  <c r="G57" i="1"/>
  <c r="G58" i="1"/>
  <c r="B59" i="1"/>
  <c r="C59" i="1"/>
  <c r="J59" i="1"/>
  <c r="G64" i="1"/>
  <c r="G65" i="1"/>
  <c r="G66" i="1"/>
  <c r="G68" i="1"/>
  <c r="G70" i="1"/>
  <c r="G71" i="1"/>
  <c r="G121" i="1"/>
  <c r="I115" i="1"/>
  <c r="I84" i="1"/>
  <c r="D121" i="1"/>
  <c r="D14" i="1"/>
  <c r="I92" i="1"/>
  <c r="H121" i="1"/>
  <c r="C121" i="1"/>
  <c r="C14" i="1"/>
  <c r="I123" i="1"/>
  <c r="I124" i="1"/>
  <c r="I122" i="1"/>
  <c r="I113" i="1"/>
  <c r="I90" i="1"/>
  <c r="I112" i="1"/>
  <c r="I118" i="1"/>
  <c r="I102" i="1"/>
  <c r="I107" i="1"/>
  <c r="I106" i="1"/>
  <c r="I104" i="1"/>
  <c r="I105" i="1"/>
  <c r="B80" i="1"/>
  <c r="B78" i="1"/>
  <c r="B12" i="1"/>
  <c r="B7" i="1"/>
  <c r="B54" i="1"/>
  <c r="B11" i="1"/>
  <c r="B21" i="1"/>
  <c r="B20" i="1"/>
  <c r="B9" i="1"/>
  <c r="B10" i="1"/>
  <c r="F14" i="1"/>
  <c r="I14" i="1"/>
  <c r="L101" i="1"/>
  <c r="H59" i="1"/>
  <c r="K116" i="1"/>
  <c r="F109" i="1"/>
  <c r="L121" i="1"/>
  <c r="J67" i="1"/>
  <c r="H22" i="1"/>
  <c r="I111" i="1"/>
  <c r="K111" i="1"/>
  <c r="K101" i="1"/>
  <c r="G59" i="1"/>
  <c r="J39" i="1"/>
  <c r="H26" i="1"/>
  <c r="E21" i="1"/>
  <c r="J121" i="1"/>
  <c r="G14" i="1"/>
  <c r="I121" i="1"/>
  <c r="C109" i="1"/>
  <c r="G109" i="1"/>
  <c r="I109" i="1"/>
  <c r="I116" i="1"/>
  <c r="J116" i="1"/>
  <c r="K109" i="1"/>
  <c r="G78" i="1"/>
  <c r="K103" i="1"/>
  <c r="I103" i="1"/>
  <c r="D13" i="1"/>
  <c r="F80" i="1"/>
  <c r="F78" i="1"/>
  <c r="F12" i="1"/>
  <c r="C13" i="1"/>
  <c r="I82" i="1"/>
  <c r="F13" i="1"/>
  <c r="D80" i="1"/>
  <c r="C80" i="1"/>
  <c r="K82" i="1"/>
  <c r="G67" i="1"/>
  <c r="F54" i="1"/>
  <c r="F20" i="1"/>
  <c r="F9" i="1"/>
  <c r="D54" i="1"/>
  <c r="D11" i="1"/>
  <c r="C54" i="1"/>
  <c r="I59" i="1"/>
  <c r="G55" i="1"/>
  <c r="I55" i="1"/>
  <c r="F11" i="1"/>
  <c r="I11" i="1"/>
  <c r="I39" i="1"/>
  <c r="G39" i="1"/>
  <c r="G30" i="1"/>
  <c r="H30" i="1"/>
  <c r="I30" i="1"/>
  <c r="D10" i="1"/>
  <c r="G26" i="1"/>
  <c r="F10" i="1"/>
  <c r="J22" i="1"/>
  <c r="G22" i="1"/>
  <c r="I22" i="1"/>
  <c r="D21" i="1"/>
  <c r="I21" i="1"/>
  <c r="C10" i="1"/>
  <c r="J21" i="1"/>
  <c r="G13" i="1"/>
  <c r="F7" i="1"/>
  <c r="I13" i="1"/>
  <c r="D78" i="1"/>
  <c r="I80" i="1"/>
  <c r="K80" i="1"/>
  <c r="C78" i="1"/>
  <c r="G54" i="1"/>
  <c r="I54" i="1"/>
  <c r="C20" i="1"/>
  <c r="C9" i="1"/>
  <c r="G11" i="1"/>
  <c r="G10" i="1"/>
  <c r="H21" i="1"/>
  <c r="D20" i="1"/>
  <c r="G21" i="1"/>
  <c r="I10" i="1"/>
  <c r="I78" i="1"/>
  <c r="D12" i="1"/>
  <c r="C12" i="1"/>
  <c r="K78" i="1"/>
  <c r="I20" i="1"/>
  <c r="D9" i="1"/>
  <c r="G20" i="1"/>
  <c r="I9" i="1"/>
  <c r="G12" i="1"/>
  <c r="I12" i="1"/>
  <c r="C7" i="1"/>
  <c r="I7" i="1"/>
  <c r="G9" i="1"/>
  <c r="D7" i="1"/>
  <c r="G7" i="1"/>
  <c r="E10" i="1"/>
  <c r="H10" i="1"/>
  <c r="J10" i="1"/>
  <c r="E80" i="1"/>
  <c r="J80" i="1"/>
  <c r="L82" i="1"/>
  <c r="J82" i="1"/>
  <c r="H63" i="1"/>
  <c r="E54" i="1"/>
  <c r="E11" i="1"/>
  <c r="J11" i="1"/>
  <c r="H55" i="1"/>
  <c r="H54" i="1"/>
  <c r="J54" i="1"/>
  <c r="E20" i="1"/>
  <c r="H11" i="1"/>
  <c r="E9" i="1"/>
  <c r="H20" i="1"/>
  <c r="J20" i="1"/>
  <c r="H9" i="1"/>
  <c r="J9" i="1"/>
  <c r="E109" i="1"/>
  <c r="J109" i="1"/>
  <c r="J111" i="1"/>
  <c r="L111" i="1"/>
  <c r="L103" i="1"/>
  <c r="L80" i="1"/>
  <c r="E13" i="1"/>
  <c r="H13" i="1"/>
  <c r="L109" i="1"/>
  <c r="E78" i="1"/>
  <c r="E12" i="1"/>
  <c r="J12" i="1"/>
  <c r="J78" i="1"/>
  <c r="H12" i="1"/>
  <c r="E7" i="1"/>
  <c r="J13" i="1"/>
  <c r="L78" i="1"/>
  <c r="H7" i="1"/>
  <c r="J7" i="1"/>
</calcChain>
</file>

<file path=xl/sharedStrings.xml><?xml version="1.0" encoding="utf-8"?>
<sst xmlns="http://schemas.openxmlformats.org/spreadsheetml/2006/main" count="150" uniqueCount="112">
  <si>
    <t>Programa</t>
  </si>
  <si>
    <t>Total</t>
  </si>
  <si>
    <t>Dirección Superior</t>
  </si>
  <si>
    <t>DEPARTAMENTO DE PRESUPUESTO</t>
  </si>
  <si>
    <t>MINISTERIO DE DESARROLLO SOCIAL</t>
  </si>
  <si>
    <t xml:space="preserve">PRESUPUESTO DE FUNCIONAMIENTO </t>
  </si>
  <si>
    <t xml:space="preserve">PRESUPUESTO DE INVERSIÓN </t>
  </si>
  <si>
    <t>PRESUPUESTO DE FUNCIONAMIENTO</t>
  </si>
  <si>
    <t>PRESUPUESTO DE INVERSIÓN</t>
  </si>
  <si>
    <t>Presupuesto 
Ley</t>
  </si>
  <si>
    <t>Presupuesto 
Modificado</t>
  </si>
  <si>
    <t>Asignado 
Modificado</t>
  </si>
  <si>
    <t>Total Funcionamiento</t>
  </si>
  <si>
    <t>Total Inversión</t>
  </si>
  <si>
    <t>Sistema de Protección Social</t>
  </si>
  <si>
    <t>Escuela Vocacional de Chapala</t>
  </si>
  <si>
    <t>Desarrollo Comunitario</t>
  </si>
  <si>
    <t>Desarrollo de Capacidades</t>
  </si>
  <si>
    <t>Convivencia Ciudadana</t>
  </si>
  <si>
    <t>Desarrollo Acciones por Una Esperanza</t>
  </si>
  <si>
    <t>Políticas Públicas</t>
  </si>
  <si>
    <t>Fortalecimiento Institucional</t>
  </si>
  <si>
    <t>Desarrollo de Infraestructura</t>
  </si>
  <si>
    <t>Detalle</t>
  </si>
  <si>
    <t>Ejecución 
Presupuestaria</t>
  </si>
  <si>
    <t>Transferencias al Sector Público</t>
  </si>
  <si>
    <t>Secretaria Nacional de Discapacidad</t>
  </si>
  <si>
    <t>Aporte Libre</t>
  </si>
  <si>
    <t>Idaan</t>
  </si>
  <si>
    <t>Patronatos Nacionales</t>
  </si>
  <si>
    <t>Centro de Potrerillo (Arturo Miró)</t>
  </si>
  <si>
    <t>Pagado 
Acumulado</t>
  </si>
  <si>
    <t>Saldo Contratos por ejecutar</t>
  </si>
  <si>
    <t>Dirección y Administración General</t>
  </si>
  <si>
    <t>Administración Central</t>
  </si>
  <si>
    <t>Asesorias</t>
  </si>
  <si>
    <t>Fiscalización</t>
  </si>
  <si>
    <t>Servicios Administrativos</t>
  </si>
  <si>
    <t>Servicios Financieros</t>
  </si>
  <si>
    <t>Promoción Social y Cohesión Social</t>
  </si>
  <si>
    <t>Generación de Política Social</t>
  </si>
  <si>
    <t>Desarrollo de Capacidades Colectivas</t>
  </si>
  <si>
    <t>Servicios Administrativos y Financieros</t>
  </si>
  <si>
    <t>Programa de Gestión Territorial</t>
  </si>
  <si>
    <t>Bocas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</si>
  <si>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</si>
  <si>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</si>
  <si>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</si>
  <si>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</si>
  <si>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</si>
  <si>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</si>
  <si>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</si>
  <si>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</si>
  <si>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Kuna Yala</t>
  </si>
  <si>
    <t>Ngobé Bugle</t>
  </si>
  <si>
    <t>Emberá Wounnan</t>
  </si>
  <si>
    <t>Transferencia al Sector Público</t>
  </si>
  <si>
    <t>Casa Hogar  Selma Herbet Trisker</t>
  </si>
  <si>
    <t>Desarrollo de Redes Territoriales Fomento Capital Social</t>
  </si>
  <si>
    <t>Subsidio para la Inversión del Cap. Social</t>
  </si>
  <si>
    <t>Fortalecimiento de la Capacidad Institucional</t>
  </si>
  <si>
    <t>Manejo del Sistema de Protección Social (Transferencias)</t>
  </si>
  <si>
    <t>Manejo del Sistema de Protección Social (Logistica)</t>
  </si>
  <si>
    <t>Desarrollo de Política Pública de Juventud.</t>
  </si>
  <si>
    <t>Desarrollo Poíticas Sociales Integración y Reducción de Pobreza</t>
  </si>
  <si>
    <t>Difusión de la Política Pública de Pueblos Indígenas</t>
  </si>
  <si>
    <t>Fortalecimiento y Modernización del MIDES</t>
  </si>
  <si>
    <t>Secretaria Nacional de Niñez, Adolescencia y Familia</t>
  </si>
  <si>
    <t>Contribuciones a la Seguridad Social</t>
  </si>
  <si>
    <t>Instituto Nacional de la Mujer</t>
  </si>
  <si>
    <t>Fortalecimiento Apoyo Logístico</t>
  </si>
  <si>
    <t>Secretaria Nacional de Niñez  y Adolescencia</t>
  </si>
  <si>
    <t>Servicio Nacional de Voluntariado</t>
  </si>
  <si>
    <t>Cohesión Social en Panamá</t>
  </si>
  <si>
    <t>Angel Guardián  (Transferencias)</t>
  </si>
  <si>
    <t>Ángel Guardián  (Logistica)</t>
  </si>
  <si>
    <t>Sistema de Vigilancia-SIVISAN</t>
  </si>
  <si>
    <t>Nutrición-Mejorar los Hábitos Alimenticios</t>
  </si>
  <si>
    <t>Asistencia Alimentaria - Bono Nutricional</t>
  </si>
  <si>
    <t xml:space="preserve">      Promoción de la Mujer - Cohesión Social</t>
  </si>
  <si>
    <t>Alfabetización con Voluntariado Juvenil</t>
  </si>
  <si>
    <t>Normas, estándares y calidad de oferta (PAIPI)</t>
  </si>
  <si>
    <t>Equipamiento y Suministro de Infraest</t>
  </si>
  <si>
    <t>Construcción de Infraestructura (Primera Infancia)</t>
  </si>
  <si>
    <t>Mejoramiento de Infraestructura (Primera Infancia)</t>
  </si>
  <si>
    <t>120 para los 65 (Transferencias)</t>
  </si>
  <si>
    <t>120 para los 65 (Logistica)</t>
  </si>
  <si>
    <t>DIRECCIÓN FINANZAS</t>
  </si>
  <si>
    <t>PRESUPUESTO PROPIO</t>
  </si>
  <si>
    <t>TRANSFERENCIAS</t>
  </si>
  <si>
    <r>
      <t xml:space="preserve">Gerencia de Valor Público Institucional </t>
    </r>
    <r>
      <rPr>
        <i/>
        <sz val="12"/>
        <color indexed="8"/>
        <rFont val="Arial"/>
        <family val="2"/>
      </rPr>
      <t>(Prov.)</t>
    </r>
  </si>
  <si>
    <t>Desarrollo de PolÍtica Nacional del Adulto Mayor</t>
  </si>
  <si>
    <t xml:space="preserve">     Fortalecimiento y Modernización</t>
  </si>
  <si>
    <t>Nutrición-Fortificación de Arroz</t>
  </si>
  <si>
    <t xml:space="preserve">      SENADAP</t>
  </si>
  <si>
    <r>
      <t xml:space="preserve">Desarrollo Humano de los Programas de TMC  </t>
    </r>
    <r>
      <rPr>
        <b/>
        <sz val="12"/>
        <color indexed="8"/>
        <rFont val="Arial"/>
        <family val="2"/>
      </rPr>
      <t>*(</t>
    </r>
    <r>
      <rPr>
        <b/>
        <sz val="10"/>
        <color indexed="8"/>
        <rFont val="Arial"/>
        <family val="2"/>
      </rPr>
      <t>BANCO MUNDIAL</t>
    </r>
    <r>
      <rPr>
        <b/>
        <sz val="12"/>
        <color indexed="8"/>
        <rFont val="Arial"/>
        <family val="2"/>
      </rPr>
      <t>)</t>
    </r>
  </si>
  <si>
    <r>
      <t xml:space="preserve">Fortalecimiento Programa de Inclusión Social  </t>
    </r>
    <r>
      <rPr>
        <b/>
        <sz val="12"/>
        <color indexed="8"/>
        <rFont val="Arial"/>
        <family val="2"/>
      </rPr>
      <t xml:space="preserve"> *</t>
    </r>
    <r>
      <rPr>
        <b/>
        <sz val="10"/>
        <color indexed="8"/>
        <rFont val="Arial"/>
        <family val="2"/>
      </rPr>
      <t>(BID)</t>
    </r>
  </si>
  <si>
    <t>Devengado</t>
  </si>
  <si>
    <t>%    Comprometido</t>
  </si>
  <si>
    <t>%        Devengado</t>
  </si>
  <si>
    <t xml:space="preserve">      Instituto Nacional del Adulto Mayor</t>
  </si>
  <si>
    <t>(5/3)</t>
  </si>
  <si>
    <t>(4/3)</t>
  </si>
  <si>
    <t>Construcción del Centro Cap. Comunidad del L.</t>
  </si>
  <si>
    <t>Fortalecimiento Secretaria de Gabinete Social</t>
  </si>
  <si>
    <t>%    Comprometido Anual</t>
  </si>
  <si>
    <t>%    Devengado Anual</t>
  </si>
  <si>
    <t>(5/2)</t>
  </si>
  <si>
    <t>(4/2)</t>
  </si>
  <si>
    <t xml:space="preserve"> </t>
  </si>
  <si>
    <t>INFORME DE EJECUCIÓN PRESUPUESTARIA AL 29 DE NOVIEMBRE DE 2019</t>
  </si>
  <si>
    <t>Fuente: Informe: Pormenorizado de Gasto por Área-Entidad al  29/11/19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</si>
</sst>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8" formatCode="#,##0.00;[Red]#,##0.00"/>
  </numFmts>
  <fonts count="2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b/>
      <i/>
      <u/>
      <sz val="12"/>
      <name val="Arial"/>
      <family val="2"/>
    </font>
    <font>
      <i/>
      <sz val="12"/>
      <color indexed="8"/>
      <name val="Arial"/>
      <family val="2"/>
    </font>
    <font>
      <b/>
      <u/>
      <sz val="12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theme="1"/>
      </bottom>
      <diagonal/>
    </border>
    <border>
      <left/>
      <right style="thin">
        <color indexed="64"/>
      </right>
      <top style="double">
        <color indexed="64"/>
      </top>
      <bottom style="double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vertical="center" indent="1"/>
    </xf>
    <xf numFmtId="3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 indent="1"/>
    </xf>
    <xf numFmtId="4" fontId="5" fillId="0" borderId="2" xfId="0" applyNumberFormat="1" applyFont="1" applyFill="1" applyBorder="1" applyAlignment="1">
      <alignment horizontal="left" vertical="center"/>
    </xf>
    <xf numFmtId="4" fontId="5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" fontId="4" fillId="0" borderId="2" xfId="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indent="1"/>
    </xf>
    <xf numFmtId="4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indent="2"/>
    </xf>
    <xf numFmtId="4" fontId="8" fillId="0" borderId="8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horizontal="left" vertical="center" indent="2"/>
    </xf>
    <xf numFmtId="9" fontId="6" fillId="0" borderId="2" xfId="0" applyNumberFormat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right" vertical="center" indent="1"/>
    </xf>
    <xf numFmtId="0" fontId="5" fillId="0" borderId="7" xfId="0" applyFont="1" applyFill="1" applyBorder="1" applyAlignment="1">
      <alignment horizontal="left" vertical="center"/>
    </xf>
    <xf numFmtId="1" fontId="10" fillId="0" borderId="6" xfId="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indent="1"/>
    </xf>
    <xf numFmtId="1" fontId="9" fillId="0" borderId="6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4" fontId="8" fillId="0" borderId="0" xfId="0" applyNumberFormat="1" applyFont="1" applyFill="1" applyBorder="1" applyAlignment="1">
      <alignment horizontal="right" vertical="center" indent="1"/>
    </xf>
    <xf numFmtId="1" fontId="8" fillId="0" borderId="0" xfId="1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0" fontId="11" fillId="0" borderId="5" xfId="0" applyFont="1" applyFill="1" applyBorder="1" applyAlignment="1">
      <alignment horizontal="left" vertical="center" indent="2"/>
    </xf>
    <xf numFmtId="4" fontId="4" fillId="4" borderId="0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right" vertical="center"/>
    </xf>
    <xf numFmtId="4" fontId="6" fillId="4" borderId="8" xfId="0" applyNumberFormat="1" applyFont="1" applyFill="1" applyBorder="1" applyAlignment="1">
      <alignment horizontal="right" vertical="center"/>
    </xf>
    <xf numFmtId="4" fontId="5" fillId="4" borderId="10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6" fillId="4" borderId="2" xfId="0" applyNumberFormat="1" applyFont="1" applyFill="1" applyBorder="1" applyAlignment="1">
      <alignment horizontal="right" vertical="center"/>
    </xf>
    <xf numFmtId="1" fontId="8" fillId="0" borderId="11" xfId="1" applyNumberFormat="1" applyFont="1" applyFill="1" applyBorder="1" applyAlignment="1">
      <alignment horizontal="center" vertical="center"/>
    </xf>
    <xf numFmtId="1" fontId="10" fillId="0" borderId="12" xfId="1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" fontId="4" fillId="0" borderId="12" xfId="1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4" fontId="8" fillId="4" borderId="8" xfId="0" applyNumberFormat="1" applyFont="1" applyFill="1" applyBorder="1" applyAlignment="1">
      <alignment vertical="center"/>
    </xf>
    <xf numFmtId="4" fontId="6" fillId="4" borderId="8" xfId="0" applyNumberFormat="1" applyFont="1" applyFill="1" applyBorder="1" applyAlignment="1">
      <alignment vertical="center"/>
    </xf>
    <xf numFmtId="4" fontId="8" fillId="4" borderId="2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4" fontId="12" fillId="0" borderId="8" xfId="0" applyNumberFormat="1" applyFont="1" applyFill="1" applyBorder="1" applyAlignment="1">
      <alignment vertical="center"/>
    </xf>
    <xf numFmtId="4" fontId="16" fillId="0" borderId="8" xfId="0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horizontal="left" vertical="center" indent="2"/>
    </xf>
    <xf numFmtId="0" fontId="16" fillId="0" borderId="5" xfId="0" applyFont="1" applyFill="1" applyBorder="1" applyAlignment="1">
      <alignment horizontal="left" vertical="center" indent="1"/>
    </xf>
    <xf numFmtId="0" fontId="17" fillId="0" borderId="5" xfId="0" applyFont="1" applyFill="1" applyBorder="1" applyAlignment="1">
      <alignment horizontal="left" vertical="center"/>
    </xf>
    <xf numFmtId="4" fontId="18" fillId="4" borderId="8" xfId="0" applyNumberFormat="1" applyFont="1" applyFill="1" applyBorder="1" applyAlignment="1">
      <alignment vertical="center"/>
    </xf>
    <xf numFmtId="4" fontId="16" fillId="4" borderId="8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indent="1"/>
    </xf>
    <xf numFmtId="1" fontId="10" fillId="0" borderId="2" xfId="1" applyNumberFormat="1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0" fontId="20" fillId="5" borderId="13" xfId="0" applyFont="1" applyFill="1" applyBorder="1" applyAlignment="1">
      <alignment horizontal="center" vertical="center"/>
    </xf>
    <xf numFmtId="4" fontId="20" fillId="5" borderId="14" xfId="0" applyNumberFormat="1" applyFont="1" applyFill="1" applyBorder="1" applyAlignment="1">
      <alignment horizontal="center" vertical="center" wrapText="1"/>
    </xf>
    <xf numFmtId="4" fontId="20" fillId="5" borderId="13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/>
    </xf>
    <xf numFmtId="4" fontId="6" fillId="6" borderId="8" xfId="0" applyNumberFormat="1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center" vertical="center"/>
    </xf>
    <xf numFmtId="1" fontId="4" fillId="6" borderId="2" xfId="1" applyNumberFormat="1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4" fontId="20" fillId="7" borderId="14" xfId="0" applyNumberFormat="1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4" fontId="12" fillId="4" borderId="8" xfId="0" applyNumberFormat="1" applyFont="1" applyFill="1" applyBorder="1" applyAlignment="1">
      <alignment vertical="center"/>
    </xf>
    <xf numFmtId="4" fontId="5" fillId="4" borderId="10" xfId="0" applyNumberFormat="1" applyFont="1" applyFill="1" applyBorder="1" applyAlignment="1">
      <alignment vertical="center"/>
    </xf>
    <xf numFmtId="4" fontId="21" fillId="0" borderId="8" xfId="0" applyNumberFormat="1" applyFont="1" applyFill="1" applyBorder="1" applyAlignment="1">
      <alignment vertical="center"/>
    </xf>
    <xf numFmtId="4" fontId="17" fillId="0" borderId="8" xfId="0" applyNumberFormat="1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 indent="2"/>
    </xf>
    <xf numFmtId="208" fontId="8" fillId="4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9" fontId="20" fillId="5" borderId="15" xfId="0" applyNumberFormat="1" applyFont="1" applyFill="1" applyBorder="1" applyAlignment="1">
      <alignment horizontal="center" vertical="center" wrapText="1"/>
    </xf>
    <xf numFmtId="4" fontId="4" fillId="4" borderId="16" xfId="0" applyNumberFormat="1" applyFont="1" applyFill="1" applyBorder="1" applyAlignment="1">
      <alignment vertical="center"/>
    </xf>
    <xf numFmtId="4" fontId="20" fillId="5" borderId="18" xfId="0" applyNumberFormat="1" applyFont="1" applyFill="1" applyBorder="1" applyAlignment="1">
      <alignment horizontal="center" vertical="center" wrapText="1"/>
    </xf>
    <xf numFmtId="4" fontId="20" fillId="5" borderId="19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1" fontId="8" fillId="0" borderId="8" xfId="1" applyNumberFormat="1" applyFont="1" applyFill="1" applyBorder="1" applyAlignment="1">
      <alignment horizontal="center" vertical="center"/>
    </xf>
    <xf numFmtId="4" fontId="18" fillId="4" borderId="16" xfId="0" applyNumberFormat="1" applyFont="1" applyFill="1" applyBorder="1" applyAlignment="1">
      <alignment vertical="center"/>
    </xf>
    <xf numFmtId="4" fontId="17" fillId="4" borderId="2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right" vertical="center" indent="1"/>
    </xf>
    <xf numFmtId="4" fontId="6" fillId="4" borderId="0" xfId="0" applyNumberFormat="1" applyFont="1" applyFill="1" applyBorder="1" applyAlignment="1">
      <alignment vertical="center"/>
    </xf>
    <xf numFmtId="9" fontId="20" fillId="7" borderId="15" xfId="0" applyNumberFormat="1" applyFont="1" applyFill="1" applyBorder="1" applyAlignment="1">
      <alignment horizontal="center" vertical="center" wrapText="1"/>
    </xf>
    <xf numFmtId="4" fontId="20" fillId="7" borderId="18" xfId="0" applyNumberFormat="1" applyFont="1" applyFill="1" applyBorder="1" applyAlignment="1">
      <alignment horizontal="center" vertical="center" wrapText="1"/>
    </xf>
    <xf numFmtId="1" fontId="8" fillId="0" borderId="16" xfId="1" applyNumberFormat="1" applyFont="1" applyFill="1" applyBorder="1" applyAlignment="1">
      <alignment horizontal="center" vertical="center"/>
    </xf>
    <xf numFmtId="4" fontId="8" fillId="0" borderId="8" xfId="1" applyNumberFormat="1" applyFont="1" applyFill="1" applyBorder="1" applyAlignment="1">
      <alignment horizontal="right" vertical="center"/>
    </xf>
    <xf numFmtId="4" fontId="5" fillId="4" borderId="3" xfId="0" applyNumberFormat="1" applyFont="1" applyFill="1" applyBorder="1" applyAlignment="1">
      <alignment horizontal="right" vertical="center"/>
    </xf>
    <xf numFmtId="4" fontId="5" fillId="4" borderId="6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4" fontId="21" fillId="4" borderId="8" xfId="0" applyNumberFormat="1" applyFont="1" applyFill="1" applyBorder="1" applyAlignment="1">
      <alignment vertical="center"/>
    </xf>
    <xf numFmtId="4" fontId="17" fillId="4" borderId="8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4" fillId="6" borderId="2" xfId="0" applyNumberFormat="1" applyFont="1" applyFill="1" applyBorder="1" applyAlignment="1">
      <alignment horizontal="center" vertical="center"/>
    </xf>
    <xf numFmtId="4" fontId="18" fillId="0" borderId="8" xfId="0" applyNumberFormat="1" applyFont="1" applyFill="1" applyBorder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0" fillId="5" borderId="15" xfId="0" applyFont="1" applyFill="1" applyBorder="1" applyAlignment="1">
      <alignment horizontal="center" vertical="center" wrapText="1"/>
    </xf>
    <xf numFmtId="1" fontId="20" fillId="5" borderId="15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20" fillId="7" borderId="15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4" fontId="19" fillId="0" borderId="8" xfId="0" applyNumberFormat="1" applyFont="1" applyFill="1" applyBorder="1" applyAlignment="1">
      <alignment vertical="center"/>
    </xf>
    <xf numFmtId="4" fontId="18" fillId="0" borderId="12" xfId="0" applyNumberFormat="1" applyFont="1" applyFill="1" applyBorder="1" applyAlignment="1">
      <alignment horizontal="right" vertical="center"/>
    </xf>
    <xf numFmtId="4" fontId="18" fillId="0" borderId="9" xfId="0" applyNumberFormat="1" applyFont="1" applyFill="1" applyBorder="1" applyAlignment="1">
      <alignment horizontal="right" vertical="center"/>
    </xf>
    <xf numFmtId="4" fontId="18" fillId="0" borderId="2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19" fillId="0" borderId="2" xfId="0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vertical="center"/>
    </xf>
    <xf numFmtId="4" fontId="17" fillId="0" borderId="6" xfId="0" applyNumberFormat="1" applyFont="1" applyFill="1" applyBorder="1" applyAlignment="1">
      <alignment vertical="center"/>
    </xf>
    <xf numFmtId="4" fontId="17" fillId="0" borderId="5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vertical="center"/>
    </xf>
    <xf numFmtId="4" fontId="17" fillId="0" borderId="8" xfId="0" applyNumberFormat="1" applyFont="1" applyFill="1" applyBorder="1" applyAlignment="1">
      <alignment horizontal="right" vertical="center" indent="1"/>
    </xf>
    <xf numFmtId="4" fontId="4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4"/>
  <sheetViews>
    <sheetView tabSelected="1" view="pageBreakPreview" zoomScale="90" zoomScaleNormal="90" zoomScaleSheetLayoutView="90" workbookViewId="0">
      <selection sqref="A1:L128"/>
    </sheetView>
  </sheetViews>
  <sheetFormatPr baseColWidth="10" defaultRowHeight="12.75" x14ac:dyDescent="0.2"/>
  <cols>
    <col min="1" max="1" width="74" style="2" customWidth="1"/>
    <col min="2" max="2" width="23.28515625" style="4" customWidth="1"/>
    <col min="3" max="3" width="20.140625" style="3" customWidth="1"/>
    <col min="4" max="4" width="24.42578125" style="3" customWidth="1"/>
    <col min="5" max="5" width="22" style="3" customWidth="1"/>
    <col min="6" max="6" width="19.42578125" style="3" customWidth="1"/>
    <col min="7" max="7" width="18.28515625" style="3" customWidth="1"/>
    <col min="8" max="8" width="19.42578125" style="3" customWidth="1"/>
    <col min="9" max="9" width="18.42578125" style="3" customWidth="1"/>
    <col min="10" max="10" width="14.140625" style="2" customWidth="1"/>
    <col min="11" max="11" width="17.42578125" style="2" customWidth="1"/>
    <col min="12" max="12" width="15.5703125" style="2" customWidth="1"/>
    <col min="13" max="16384" width="11.42578125" style="2"/>
  </cols>
  <sheetData>
    <row r="1" spans="1:10" s="1" customFormat="1" ht="15.75" x14ac:dyDescent="0.2">
      <c r="A1" s="176" t="s">
        <v>4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s="1" customFormat="1" ht="15.75" x14ac:dyDescent="0.2">
      <c r="A2" s="177" t="s">
        <v>87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s="1" customFormat="1" ht="15.75" x14ac:dyDescent="0.2">
      <c r="A3" s="176" t="s">
        <v>3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s="1" customFormat="1" ht="15.75" x14ac:dyDescent="0.2">
      <c r="A4" s="176" t="s">
        <v>110</v>
      </c>
      <c r="B4" s="176"/>
      <c r="C4" s="176"/>
      <c r="D4" s="176"/>
      <c r="E4" s="176"/>
      <c r="F4" s="176"/>
      <c r="G4" s="176"/>
      <c r="H4" s="176"/>
      <c r="I4" s="176"/>
      <c r="J4" s="24"/>
    </row>
    <row r="5" spans="1:10" s="1" customFormat="1" ht="16.5" thickBot="1" x14ac:dyDescent="0.25">
      <c r="A5" s="15"/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 t="s">
        <v>101</v>
      </c>
      <c r="H5" s="14" t="s">
        <v>102</v>
      </c>
      <c r="I5" s="14" t="s">
        <v>107</v>
      </c>
      <c r="J5" s="154" t="s">
        <v>108</v>
      </c>
    </row>
    <row r="6" spans="1:10" s="1" customFormat="1" ht="48.75" customHeight="1" thickTop="1" thickBot="1" x14ac:dyDescent="0.25">
      <c r="A6" s="100" t="s">
        <v>23</v>
      </c>
      <c r="B6" s="101" t="s">
        <v>9</v>
      </c>
      <c r="C6" s="102" t="s">
        <v>10</v>
      </c>
      <c r="D6" s="101" t="s">
        <v>11</v>
      </c>
      <c r="E6" s="101" t="s">
        <v>97</v>
      </c>
      <c r="F6" s="101" t="s">
        <v>24</v>
      </c>
      <c r="G6" s="118" t="s">
        <v>98</v>
      </c>
      <c r="H6" s="118" t="s">
        <v>99</v>
      </c>
      <c r="I6" s="118" t="s">
        <v>105</v>
      </c>
      <c r="J6" s="156" t="s">
        <v>106</v>
      </c>
    </row>
    <row r="7" spans="1:10" s="1" customFormat="1" ht="16.5" thickTop="1" x14ac:dyDescent="0.2">
      <c r="A7" s="7" t="s">
        <v>1</v>
      </c>
      <c r="B7" s="10">
        <f>B9+B12</f>
        <v>309167022</v>
      </c>
      <c r="C7" s="10">
        <f>C9+C12</f>
        <v>315291872</v>
      </c>
      <c r="D7" s="10">
        <f>D9+D12</f>
        <v>311164061</v>
      </c>
      <c r="E7" s="137">
        <f>E9+E12</f>
        <v>293134991.86000001</v>
      </c>
      <c r="F7" s="10">
        <f>F9+F12</f>
        <v>299681838.25999999</v>
      </c>
      <c r="G7" s="8">
        <f>+F7/D7*100</f>
        <v>96.309913586068021</v>
      </c>
      <c r="H7" s="122">
        <f>+E7/D7*100</f>
        <v>94.205928190402432</v>
      </c>
      <c r="I7" s="147">
        <f>+F7/C7*100</f>
        <v>95.049021200267418</v>
      </c>
      <c r="J7" s="162">
        <f>+E7/C7*100</f>
        <v>92.972581246877184</v>
      </c>
    </row>
    <row r="8" spans="1:10" s="1" customFormat="1" ht="8.1" customHeight="1" x14ac:dyDescent="0.2">
      <c r="A8" s="16"/>
      <c r="B8" s="17"/>
      <c r="C8" s="18"/>
      <c r="D8" s="18"/>
      <c r="E8" s="138"/>
      <c r="F8" s="18"/>
      <c r="G8" s="18"/>
      <c r="H8" s="15"/>
      <c r="I8" s="145"/>
      <c r="J8" s="145"/>
    </row>
    <row r="9" spans="1:10" s="1" customFormat="1" ht="15" customHeight="1" x14ac:dyDescent="0.2">
      <c r="A9" s="103" t="s">
        <v>7</v>
      </c>
      <c r="B9" s="104">
        <f>+B20</f>
        <v>49858811</v>
      </c>
      <c r="C9" s="104">
        <f>+C20</f>
        <v>48384740</v>
      </c>
      <c r="D9" s="104">
        <f>+D20</f>
        <v>45913091</v>
      </c>
      <c r="E9" s="104">
        <f>+E20</f>
        <v>40871720.549999997</v>
      </c>
      <c r="F9" s="104">
        <f>+F20</f>
        <v>43911887.170000002</v>
      </c>
      <c r="G9" s="105">
        <f t="shared" ref="G9:G14" si="0">+F9/D9*100</f>
        <v>95.641321927116607</v>
      </c>
      <c r="H9" s="105">
        <f t="shared" ref="H9:H14" si="1">+E9/D9*100</f>
        <v>89.019753756069264</v>
      </c>
      <c r="I9" s="151">
        <f t="shared" ref="I9:I14" si="2">+F9/C9*100</f>
        <v>90.755653890048805</v>
      </c>
      <c r="J9" s="151">
        <f t="shared" ref="J9:J14" si="3">+E9/C9*100</f>
        <v>84.472336835952817</v>
      </c>
    </row>
    <row r="10" spans="1:10" s="1" customFormat="1" ht="15" customHeight="1" x14ac:dyDescent="0.2">
      <c r="A10" s="78" t="s">
        <v>88</v>
      </c>
      <c r="B10" s="66">
        <f>B21+B30+B39+B59</f>
        <v>30123702</v>
      </c>
      <c r="C10" s="66">
        <f>C22+C26+C30+C39+C59</f>
        <v>28454631</v>
      </c>
      <c r="D10" s="66">
        <f>D22+D26+D30+D39+D59</f>
        <v>26632371</v>
      </c>
      <c r="E10" s="66">
        <f>E22+E26+E30+E39+E59</f>
        <v>24176222.210000001</v>
      </c>
      <c r="F10" s="66">
        <f>F22+F26+F30+F39+F59</f>
        <v>24925347.830000002</v>
      </c>
      <c r="G10" s="8">
        <f t="shared" si="0"/>
        <v>93.590419831565129</v>
      </c>
      <c r="H10" s="122">
        <f t="shared" si="1"/>
        <v>90.777581199961503</v>
      </c>
      <c r="I10" s="145">
        <f t="shared" si="2"/>
        <v>87.596805700977114</v>
      </c>
      <c r="J10" s="145">
        <f t="shared" si="3"/>
        <v>84.964103769259907</v>
      </c>
    </row>
    <row r="11" spans="1:10" s="1" customFormat="1" ht="15" customHeight="1" x14ac:dyDescent="0.2">
      <c r="A11" s="78" t="s">
        <v>89</v>
      </c>
      <c r="B11" s="66">
        <f>B55+B63+B67</f>
        <v>19735109</v>
      </c>
      <c r="C11" s="66">
        <f>C55+C63+C67</f>
        <v>19930109</v>
      </c>
      <c r="D11" s="66">
        <f>D55+D63+D67</f>
        <v>19280720</v>
      </c>
      <c r="E11" s="66">
        <f>E55+E63+E67</f>
        <v>16695498.34</v>
      </c>
      <c r="F11" s="66">
        <f>F55+F63+F67</f>
        <v>18986539.34</v>
      </c>
      <c r="G11" s="8">
        <f t="shared" si="0"/>
        <v>98.474223680443473</v>
      </c>
      <c r="H11" s="122">
        <f t="shared" si="1"/>
        <v>86.591674688497108</v>
      </c>
      <c r="I11" s="145">
        <f t="shared" si="2"/>
        <v>95.265607127387014</v>
      </c>
      <c r="J11" s="145">
        <f t="shared" si="3"/>
        <v>83.770230960603371</v>
      </c>
    </row>
    <row r="12" spans="1:10" s="1" customFormat="1" ht="15" customHeight="1" x14ac:dyDescent="0.2">
      <c r="A12" s="103" t="s">
        <v>8</v>
      </c>
      <c r="B12" s="104">
        <f>+B78</f>
        <v>259308211</v>
      </c>
      <c r="C12" s="104">
        <f>+C78</f>
        <v>266907132</v>
      </c>
      <c r="D12" s="104">
        <f>+D78</f>
        <v>265250970</v>
      </c>
      <c r="E12" s="104">
        <f>+E78</f>
        <v>252263271.31</v>
      </c>
      <c r="F12" s="104">
        <f>+F78</f>
        <v>255769951.09</v>
      </c>
      <c r="G12" s="106">
        <f t="shared" si="0"/>
        <v>96.425642134315297</v>
      </c>
      <c r="H12" s="126">
        <f t="shared" si="1"/>
        <v>95.103618776587311</v>
      </c>
      <c r="I12" s="151">
        <f t="shared" si="2"/>
        <v>95.827319852209868</v>
      </c>
      <c r="J12" s="151">
        <f t="shared" si="3"/>
        <v>94.513499665494138</v>
      </c>
    </row>
    <row r="13" spans="1:10" s="1" customFormat="1" ht="15" customHeight="1" x14ac:dyDescent="0.2">
      <c r="A13" s="79" t="s">
        <v>88</v>
      </c>
      <c r="B13" s="75">
        <f>B82+B101+B103+B109</f>
        <v>255606118</v>
      </c>
      <c r="C13" s="75">
        <f>C82+C101+C103+C109</f>
        <v>263205039</v>
      </c>
      <c r="D13" s="75">
        <f>D82+D101+D103+D109</f>
        <v>261570066</v>
      </c>
      <c r="E13" s="75">
        <f>E82+E101+E103+E109</f>
        <v>249278832.31</v>
      </c>
      <c r="F13" s="75">
        <f>F82+F101+F103+F109</f>
        <v>252067858.09</v>
      </c>
      <c r="G13" s="20">
        <f t="shared" si="0"/>
        <v>96.367241842573833</v>
      </c>
      <c r="H13" s="122">
        <f t="shared" si="1"/>
        <v>95.30097848046573</v>
      </c>
      <c r="I13" s="145">
        <f t="shared" si="2"/>
        <v>95.768629296645031</v>
      </c>
      <c r="J13" s="145">
        <f t="shared" si="3"/>
        <v>94.708989332837206</v>
      </c>
    </row>
    <row r="14" spans="1:10" s="1" customFormat="1" ht="15" customHeight="1" x14ac:dyDescent="0.2">
      <c r="A14" s="79" t="s">
        <v>89</v>
      </c>
      <c r="B14" s="66">
        <f>B121</f>
        <v>3702093</v>
      </c>
      <c r="C14" s="66">
        <f>C121</f>
        <v>3702093</v>
      </c>
      <c r="D14" s="66">
        <f>D121</f>
        <v>3680904</v>
      </c>
      <c r="E14" s="66">
        <f>E121</f>
        <v>2984439</v>
      </c>
      <c r="F14" s="66">
        <f>F121</f>
        <v>3702093</v>
      </c>
      <c r="G14" s="80">
        <f t="shared" si="0"/>
        <v>100.57564663463106</v>
      </c>
      <c r="H14" s="122">
        <f t="shared" si="1"/>
        <v>81.078968644659028</v>
      </c>
      <c r="I14" s="145">
        <f t="shared" si="2"/>
        <v>100</v>
      </c>
      <c r="J14" s="145">
        <f t="shared" si="3"/>
        <v>80.614911618913951</v>
      </c>
    </row>
    <row r="15" spans="1:10" s="1" customFormat="1" ht="6" customHeight="1" x14ac:dyDescent="0.2">
      <c r="A15" s="21"/>
      <c r="B15" s="22"/>
      <c r="C15" s="21"/>
      <c r="D15" s="21"/>
      <c r="E15" s="21"/>
      <c r="F15" s="21"/>
      <c r="G15" s="23"/>
      <c r="H15" s="23"/>
      <c r="I15" s="23"/>
    </row>
    <row r="16" spans="1:10" s="1" customFormat="1" ht="15.75" x14ac:dyDescent="0.2">
      <c r="A16" s="176" t="s">
        <v>5</v>
      </c>
      <c r="B16" s="176"/>
      <c r="C16" s="176"/>
      <c r="D16" s="176"/>
      <c r="E16" s="176"/>
      <c r="F16" s="176"/>
      <c r="G16" s="176"/>
      <c r="H16" s="176"/>
      <c r="I16" s="176"/>
    </row>
    <row r="17" spans="1:25" s="1" customFormat="1" ht="6" customHeight="1" x14ac:dyDescent="0.2">
      <c r="A17" s="179"/>
      <c r="B17" s="179"/>
      <c r="C17" s="179"/>
      <c r="D17" s="179"/>
      <c r="E17" s="179"/>
      <c r="F17" s="179"/>
      <c r="G17" s="179"/>
      <c r="H17" s="179"/>
      <c r="I17" s="179"/>
    </row>
    <row r="18" spans="1:25" s="1" customFormat="1" ht="15.75" customHeight="1" thickBot="1" x14ac:dyDescent="0.25">
      <c r="A18" s="14"/>
      <c r="B18" s="14">
        <v>1</v>
      </c>
      <c r="C18" s="14">
        <v>2</v>
      </c>
      <c r="D18" s="14">
        <v>3</v>
      </c>
      <c r="E18" s="14">
        <v>4</v>
      </c>
      <c r="F18" s="14">
        <v>5</v>
      </c>
      <c r="G18" s="14" t="s">
        <v>101</v>
      </c>
      <c r="H18" s="14" t="s">
        <v>102</v>
      </c>
      <c r="I18" s="14" t="s">
        <v>107</v>
      </c>
      <c r="J18" s="117" t="s">
        <v>108</v>
      </c>
    </row>
    <row r="19" spans="1:25" s="1" customFormat="1" ht="47.25" customHeight="1" thickTop="1" thickBot="1" x14ac:dyDescent="0.25">
      <c r="A19" s="100" t="s">
        <v>23</v>
      </c>
      <c r="B19" s="120" t="s">
        <v>9</v>
      </c>
      <c r="C19" s="121" t="s">
        <v>10</v>
      </c>
      <c r="D19" s="120" t="s">
        <v>11</v>
      </c>
      <c r="E19" s="120" t="s">
        <v>97</v>
      </c>
      <c r="F19" s="120" t="s">
        <v>24</v>
      </c>
      <c r="G19" s="118" t="s">
        <v>98</v>
      </c>
      <c r="H19" s="118" t="s">
        <v>99</v>
      </c>
      <c r="I19" s="118" t="s">
        <v>105</v>
      </c>
      <c r="J19" s="155" t="s">
        <v>106</v>
      </c>
    </row>
    <row r="20" spans="1:25" s="1" customFormat="1" ht="18" customHeight="1" thickTop="1" x14ac:dyDescent="0.2">
      <c r="A20" s="7" t="s">
        <v>12</v>
      </c>
      <c r="B20" s="119">
        <f>+B21+B30+B39+B54</f>
        <v>49858811</v>
      </c>
      <c r="C20" s="129">
        <f>+C21+C30+C39+C54</f>
        <v>48384740</v>
      </c>
      <c r="D20" s="129">
        <f>+D21+D30+D39+D54</f>
        <v>45913091</v>
      </c>
      <c r="E20" s="175">
        <f>+E21+E30+E39+E54</f>
        <v>40871720.549999997</v>
      </c>
      <c r="F20" s="119">
        <f>+F21+F30+F39+F54</f>
        <v>43911887.170000002</v>
      </c>
      <c r="G20" s="122">
        <f>+F20/D20*100</f>
        <v>95.641321927116607</v>
      </c>
      <c r="H20" s="122">
        <f t="shared" ref="H20:H28" si="4">+E20/D20*100</f>
        <v>89.019753756069264</v>
      </c>
      <c r="I20" s="147">
        <f>+F20/C20*100</f>
        <v>90.755653890048805</v>
      </c>
      <c r="J20" s="147">
        <f>+E20/C20*100</f>
        <v>84.472336835952817</v>
      </c>
    </row>
    <row r="21" spans="1:25" s="5" customFormat="1" ht="15" customHeight="1" x14ac:dyDescent="0.2">
      <c r="A21" s="25" t="s">
        <v>33</v>
      </c>
      <c r="B21" s="152">
        <f>+B22+B26</f>
        <v>19071801</v>
      </c>
      <c r="C21" s="93">
        <f>SUM(C22+C26)</f>
        <v>18635058</v>
      </c>
      <c r="D21" s="93">
        <f>SUM(D22+D26)</f>
        <v>17551774</v>
      </c>
      <c r="E21" s="152">
        <f>SUM(E22+E26)</f>
        <v>15951703.380000001</v>
      </c>
      <c r="F21" s="93">
        <f>SUM(F22+F26)</f>
        <v>16574619.140000001</v>
      </c>
      <c r="G21" s="8">
        <f t="shared" ref="G21:G28" si="5">+F21/D21*100</f>
        <v>94.432728794251801</v>
      </c>
      <c r="H21" s="122">
        <f t="shared" si="4"/>
        <v>90.88370998851741</v>
      </c>
      <c r="I21" s="145">
        <f t="shared" ref="I21:I70" si="6">+F21/C21*100</f>
        <v>88.943211982490212</v>
      </c>
      <c r="J21" s="157">
        <f>+E21/C21*100</f>
        <v>85.600502987433686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s="5" customFormat="1" ht="15" customHeight="1" x14ac:dyDescent="0.2">
      <c r="A22" s="27" t="s">
        <v>2</v>
      </c>
      <c r="B22" s="94">
        <f>SUM(B23:B25)</f>
        <v>13574431</v>
      </c>
      <c r="C22" s="28">
        <f>C23+C24+C25</f>
        <v>12403927</v>
      </c>
      <c r="D22" s="28">
        <f>D23+D24+D25</f>
        <v>11499601</v>
      </c>
      <c r="E22" s="28">
        <f>SUM(E23:E25)</f>
        <v>10725300.470000001</v>
      </c>
      <c r="F22" s="28">
        <f>F23+F24+F25</f>
        <v>10907567.609999999</v>
      </c>
      <c r="G22" s="29">
        <f t="shared" si="5"/>
        <v>94.851704941762762</v>
      </c>
      <c r="H22" s="124">
        <f t="shared" si="4"/>
        <v>93.266718297443546</v>
      </c>
      <c r="I22" s="148">
        <f t="shared" si="6"/>
        <v>87.936406026897757</v>
      </c>
      <c r="J22" s="160">
        <f t="shared" ref="J22:J27" si="7">+E22/C22*100</f>
        <v>86.466975095870851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s="6" customFormat="1" ht="15" customHeight="1" x14ac:dyDescent="0.2">
      <c r="A23" s="90" t="s">
        <v>34</v>
      </c>
      <c r="B23" s="31">
        <v>13003435</v>
      </c>
      <c r="C23" s="83">
        <v>11927701</v>
      </c>
      <c r="D23" s="31">
        <v>11033868</v>
      </c>
      <c r="E23" s="31">
        <v>10307302.130000001</v>
      </c>
      <c r="F23" s="83">
        <v>10489539.27</v>
      </c>
      <c r="G23" s="32">
        <f>+F23/D23*100</f>
        <v>95.066746040463784</v>
      </c>
      <c r="H23" s="123">
        <f t="shared" si="4"/>
        <v>93.415129943551989</v>
      </c>
      <c r="I23" s="146">
        <f>+F23/C23*I100</f>
        <v>75.420269339347982</v>
      </c>
      <c r="J23" s="158">
        <f t="shared" si="7"/>
        <v>86.414826545366964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6" customFormat="1" ht="15" customHeight="1" x14ac:dyDescent="0.2">
      <c r="A24" s="90" t="s">
        <v>35</v>
      </c>
      <c r="B24" s="31">
        <v>491161</v>
      </c>
      <c r="C24" s="83">
        <v>400641</v>
      </c>
      <c r="D24" s="31">
        <v>396481</v>
      </c>
      <c r="E24" s="31">
        <v>355829.79</v>
      </c>
      <c r="F24" s="83">
        <v>355859.79</v>
      </c>
      <c r="G24" s="32">
        <f t="shared" si="5"/>
        <v>89.754563270371079</v>
      </c>
      <c r="H24" s="123">
        <f t="shared" si="4"/>
        <v>89.746996703499022</v>
      </c>
      <c r="I24" s="146">
        <f t="shared" si="6"/>
        <v>88.822609268646985</v>
      </c>
      <c r="J24" s="158">
        <f t="shared" si="7"/>
        <v>88.815121268167758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6" customFormat="1" ht="15" customHeight="1" x14ac:dyDescent="0.2">
      <c r="A25" s="90" t="s">
        <v>36</v>
      </c>
      <c r="B25" s="31">
        <v>79835</v>
      </c>
      <c r="C25" s="83">
        <v>75585</v>
      </c>
      <c r="D25" s="31">
        <v>69252</v>
      </c>
      <c r="E25" s="31">
        <v>62168.55</v>
      </c>
      <c r="F25" s="83">
        <v>62168.55</v>
      </c>
      <c r="G25" s="32">
        <f t="shared" si="5"/>
        <v>89.771486744065157</v>
      </c>
      <c r="H25" s="123">
        <f t="shared" si="4"/>
        <v>89.771486744065157</v>
      </c>
      <c r="I25" s="146">
        <f t="shared" si="6"/>
        <v>82.24985116094463</v>
      </c>
      <c r="J25" s="158">
        <f t="shared" si="7"/>
        <v>82.24985116094463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s="6" customFormat="1" ht="15" customHeight="1" x14ac:dyDescent="0.2">
      <c r="A26" s="91" t="s">
        <v>42</v>
      </c>
      <c r="B26" s="89">
        <f>SUM(B27:B29)</f>
        <v>5497370</v>
      </c>
      <c r="C26" s="89">
        <f>SUM(C27:C29)</f>
        <v>6231131</v>
      </c>
      <c r="D26" s="89">
        <f>SUM(D27:D29)</f>
        <v>6052173</v>
      </c>
      <c r="E26" s="89">
        <f>SUM(E27:E28)</f>
        <v>5226402.91</v>
      </c>
      <c r="F26" s="89">
        <f>SUM(F27:F29)</f>
        <v>5667051.5300000003</v>
      </c>
      <c r="G26" s="29">
        <f t="shared" si="5"/>
        <v>93.636641417884121</v>
      </c>
      <c r="H26" s="124">
        <f t="shared" si="4"/>
        <v>86.35580823614923</v>
      </c>
      <c r="I26" s="148">
        <f>+F26/C26*100</f>
        <v>90.947398313404108</v>
      </c>
      <c r="J26" s="160">
        <f t="shared" si="7"/>
        <v>83.875670564460933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s="6" customFormat="1" ht="15" customHeight="1" x14ac:dyDescent="0.2">
      <c r="A27" s="90" t="s">
        <v>37</v>
      </c>
      <c r="B27" s="34">
        <v>4587431</v>
      </c>
      <c r="C27" s="84">
        <v>5739384</v>
      </c>
      <c r="D27" s="34">
        <v>5590836</v>
      </c>
      <c r="E27" s="34">
        <v>4843181.04</v>
      </c>
      <c r="F27" s="84">
        <v>5283754.1100000003</v>
      </c>
      <c r="G27" s="35">
        <f t="shared" si="5"/>
        <v>94.50740658463242</v>
      </c>
      <c r="H27" s="123">
        <f t="shared" si="4"/>
        <v>86.627134832787078</v>
      </c>
      <c r="I27" s="146">
        <f t="shared" si="6"/>
        <v>92.061345085117154</v>
      </c>
      <c r="J27" s="158">
        <f t="shared" si="7"/>
        <v>84.385032261301902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s="6" customFormat="1" ht="15" customHeight="1" x14ac:dyDescent="0.2">
      <c r="A28" s="90" t="s">
        <v>38</v>
      </c>
      <c r="B28" s="34">
        <v>909939</v>
      </c>
      <c r="C28" s="84">
        <v>491747</v>
      </c>
      <c r="D28" s="34">
        <v>461337</v>
      </c>
      <c r="E28" s="34">
        <v>383221.87</v>
      </c>
      <c r="F28" s="84">
        <v>383297.42</v>
      </c>
      <c r="G28" s="35">
        <f t="shared" si="5"/>
        <v>83.084040517019005</v>
      </c>
      <c r="H28" s="123">
        <f t="shared" si="4"/>
        <v>83.067664202090867</v>
      </c>
      <c r="I28" s="146">
        <f t="shared" si="6"/>
        <v>77.946061694326545</v>
      </c>
      <c r="J28" s="158">
        <f>+E28/C28*100</f>
        <v>77.93069810288624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s="6" customFormat="1" ht="15" customHeight="1" x14ac:dyDescent="0.2">
      <c r="A29" s="30"/>
      <c r="B29" s="34"/>
      <c r="C29" s="84"/>
      <c r="D29" s="84"/>
      <c r="E29" s="34"/>
      <c r="F29" s="84"/>
      <c r="G29" s="36"/>
      <c r="H29" s="123"/>
      <c r="I29" s="146"/>
      <c r="J29" s="15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s="5" customFormat="1" ht="15" customHeight="1" x14ac:dyDescent="0.2">
      <c r="A30" s="25" t="s">
        <v>39</v>
      </c>
      <c r="B30" s="93">
        <f>SUM(B31:B37)</f>
        <v>5791460</v>
      </c>
      <c r="C30" s="93">
        <f>SUM(C31:C37)</f>
        <v>5138051</v>
      </c>
      <c r="D30" s="93">
        <f>SUM(D31:D37)</f>
        <v>4713158</v>
      </c>
      <c r="E30" s="152">
        <f>SUM(E31:E37)</f>
        <v>4153603.59</v>
      </c>
      <c r="F30" s="93">
        <f>SUM(F31:F37)</f>
        <v>4277722.12</v>
      </c>
      <c r="G30" s="37">
        <f t="shared" ref="G30:G37" si="8">+F30/D30*100</f>
        <v>90.761271317447878</v>
      </c>
      <c r="H30" s="122">
        <f t="shared" ref="H30:H37" si="9">+E30/D30*100</f>
        <v>88.127824061913472</v>
      </c>
      <c r="I30" s="145">
        <f t="shared" si="6"/>
        <v>83.255734908041973</v>
      </c>
      <c r="J30" s="157">
        <f t="shared" ref="J30:J70" si="10">+E30/C30*100</f>
        <v>80.840061533059909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s="5" customFormat="1" ht="15" customHeight="1" x14ac:dyDescent="0.2">
      <c r="A31" s="92" t="s">
        <v>94</v>
      </c>
      <c r="B31" s="113">
        <v>290662</v>
      </c>
      <c r="C31" s="113">
        <v>174413</v>
      </c>
      <c r="D31" s="140">
        <v>160730</v>
      </c>
      <c r="E31" s="113">
        <v>140599.04000000001</v>
      </c>
      <c r="F31" s="113">
        <v>142523.97</v>
      </c>
      <c r="G31" s="38">
        <f t="shared" si="8"/>
        <v>88.672911093137557</v>
      </c>
      <c r="H31" s="123">
        <f t="shared" si="9"/>
        <v>87.47529397125615</v>
      </c>
      <c r="I31" s="146">
        <f t="shared" si="6"/>
        <v>81.716368619311623</v>
      </c>
      <c r="J31" s="158">
        <f t="shared" si="10"/>
        <v>80.612706621639447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s="5" customFormat="1" ht="15" customHeight="1" x14ac:dyDescent="0.2">
      <c r="A32" s="92" t="s">
        <v>100</v>
      </c>
      <c r="B32" s="113">
        <v>234257</v>
      </c>
      <c r="C32" s="113">
        <v>207457</v>
      </c>
      <c r="D32" s="140">
        <v>188305</v>
      </c>
      <c r="E32" s="113">
        <v>158442.09</v>
      </c>
      <c r="F32" s="113">
        <v>158442.09</v>
      </c>
      <c r="G32" s="38">
        <f t="shared" si="8"/>
        <v>84.141201773718166</v>
      </c>
      <c r="H32" s="123">
        <f t="shared" si="9"/>
        <v>84.141201773718166</v>
      </c>
      <c r="I32" s="146">
        <f t="shared" si="6"/>
        <v>76.373460524349625</v>
      </c>
      <c r="J32" s="158">
        <f t="shared" si="10"/>
        <v>76.373460524349625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s="5" customFormat="1" ht="15" customHeight="1" x14ac:dyDescent="0.2">
      <c r="A33" s="92" t="s">
        <v>79</v>
      </c>
      <c r="B33" s="113">
        <v>2531196</v>
      </c>
      <c r="C33" s="113">
        <v>2367924</v>
      </c>
      <c r="D33" s="140">
        <v>2170019</v>
      </c>
      <c r="E33" s="113">
        <v>1997643.3</v>
      </c>
      <c r="F33" s="113">
        <v>1997643.31</v>
      </c>
      <c r="G33" s="38">
        <f t="shared" si="8"/>
        <v>92.056489367143797</v>
      </c>
      <c r="H33" s="123">
        <f t="shared" si="9"/>
        <v>92.056488906318336</v>
      </c>
      <c r="I33" s="146">
        <f t="shared" si="6"/>
        <v>84.362644662582071</v>
      </c>
      <c r="J33" s="158">
        <f t="shared" si="10"/>
        <v>84.362644240271223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6" customFormat="1" ht="15" customHeight="1" x14ac:dyDescent="0.2">
      <c r="A34" s="90" t="s">
        <v>40</v>
      </c>
      <c r="B34" s="114">
        <v>257816</v>
      </c>
      <c r="C34" s="114">
        <v>239721</v>
      </c>
      <c r="D34" s="141">
        <v>220128</v>
      </c>
      <c r="E34" s="114">
        <v>188463.52</v>
      </c>
      <c r="F34" s="114">
        <v>188463.52</v>
      </c>
      <c r="G34" s="38">
        <f t="shared" si="8"/>
        <v>85.615423753452532</v>
      </c>
      <c r="H34" s="123">
        <f t="shared" si="9"/>
        <v>85.615423753452532</v>
      </c>
      <c r="I34" s="146">
        <f t="shared" si="6"/>
        <v>78.617859928833937</v>
      </c>
      <c r="J34" s="158">
        <f t="shared" si="10"/>
        <v>78.617859928833937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s="6" customFormat="1" ht="15" customHeight="1" x14ac:dyDescent="0.2">
      <c r="A35" s="90" t="s">
        <v>41</v>
      </c>
      <c r="B35" s="114">
        <v>505203</v>
      </c>
      <c r="C35" s="114">
        <v>423783</v>
      </c>
      <c r="D35" s="141">
        <v>388106</v>
      </c>
      <c r="E35" s="114">
        <v>318206.84000000003</v>
      </c>
      <c r="F35" s="114">
        <v>319766.51</v>
      </c>
      <c r="G35" s="38">
        <f>+F35/D35*100</f>
        <v>82.391539940119458</v>
      </c>
      <c r="H35" s="123">
        <f t="shared" si="9"/>
        <v>81.989672924407259</v>
      </c>
      <c r="I35" s="146">
        <f t="shared" si="6"/>
        <v>75.455247142995347</v>
      </c>
      <c r="J35" s="158">
        <f t="shared" si="10"/>
        <v>75.087212087318278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s="6" customFormat="1" ht="15" customHeight="1" x14ac:dyDescent="0.2">
      <c r="A36" s="90" t="s">
        <v>81</v>
      </c>
      <c r="B36" s="114">
        <v>1277457</v>
      </c>
      <c r="C36" s="114">
        <v>1192395</v>
      </c>
      <c r="D36" s="114">
        <v>1094930</v>
      </c>
      <c r="E36" s="114">
        <v>1024559.9</v>
      </c>
      <c r="F36" s="114">
        <v>1025559.9</v>
      </c>
      <c r="G36" s="38">
        <f>+F36/D36*100</f>
        <v>93.664426036367615</v>
      </c>
      <c r="H36" s="123">
        <f t="shared" si="9"/>
        <v>93.573095997004373</v>
      </c>
      <c r="I36" s="146">
        <f t="shared" si="6"/>
        <v>86.008403255632572</v>
      </c>
      <c r="J36" s="158">
        <f t="shared" si="10"/>
        <v>85.924538428960204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s="6" customFormat="1" ht="15" customHeight="1" x14ac:dyDescent="0.2">
      <c r="A37" s="90" t="s">
        <v>14</v>
      </c>
      <c r="B37" s="114">
        <v>694869</v>
      </c>
      <c r="C37" s="114">
        <v>532358</v>
      </c>
      <c r="D37" s="114">
        <v>490940</v>
      </c>
      <c r="E37" s="114">
        <v>325688.90000000002</v>
      </c>
      <c r="F37" s="114">
        <v>445322.82</v>
      </c>
      <c r="G37" s="38">
        <f t="shared" si="8"/>
        <v>90.708196520959788</v>
      </c>
      <c r="H37" s="123">
        <f t="shared" si="9"/>
        <v>66.339858231148412</v>
      </c>
      <c r="I37" s="146">
        <f t="shared" si="6"/>
        <v>83.651005526356329</v>
      </c>
      <c r="J37" s="158">
        <f t="shared" si="10"/>
        <v>61.178549021523111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s="6" customFormat="1" ht="15" customHeight="1" x14ac:dyDescent="0.2">
      <c r="A38" s="40"/>
      <c r="B38" s="34"/>
      <c r="C38" s="84"/>
      <c r="D38" s="84"/>
      <c r="E38" s="34"/>
      <c r="F38" s="84"/>
      <c r="G38" s="41"/>
      <c r="H38" s="123"/>
      <c r="I38" s="146"/>
      <c r="J38" s="158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s="5" customFormat="1" ht="14.25" customHeight="1" x14ac:dyDescent="0.2">
      <c r="A39" s="25" t="s">
        <v>43</v>
      </c>
      <c r="B39" s="26">
        <f>+B40</f>
        <v>4798042</v>
      </c>
      <c r="C39" s="81">
        <f>+C40</f>
        <v>4399517</v>
      </c>
      <c r="D39" s="26">
        <f>+D40</f>
        <v>4085434</v>
      </c>
      <c r="E39" s="26">
        <f>+E40</f>
        <v>3788911.24</v>
      </c>
      <c r="F39" s="81">
        <f>+F40</f>
        <v>3791002.57</v>
      </c>
      <c r="G39" s="37">
        <f>+F39/D39*100</f>
        <v>92.79314192812808</v>
      </c>
      <c r="H39" s="122">
        <f>+E39/D39*100</f>
        <v>92.741952017827245</v>
      </c>
      <c r="I39" s="145">
        <f t="shared" si="6"/>
        <v>86.168608281318143</v>
      </c>
      <c r="J39" s="157">
        <f t="shared" si="10"/>
        <v>86.121072835949946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s="5" customFormat="1" ht="14.25" customHeight="1" x14ac:dyDescent="0.2">
      <c r="A40" s="91" t="s">
        <v>90</v>
      </c>
      <c r="B40" s="28">
        <v>4798042</v>
      </c>
      <c r="C40" s="28">
        <v>4399517</v>
      </c>
      <c r="D40" s="28">
        <v>4085434</v>
      </c>
      <c r="E40" s="28">
        <v>3788911.24</v>
      </c>
      <c r="F40" s="28">
        <v>3791002.57</v>
      </c>
      <c r="G40" s="42">
        <f>+F40/D40*100</f>
        <v>92.79314192812808</v>
      </c>
      <c r="H40" s="124">
        <f>+E40/D40*100</f>
        <v>92.741952017827245</v>
      </c>
      <c r="I40" s="148">
        <f t="shared" si="6"/>
        <v>86.168608281318143</v>
      </c>
      <c r="J40" s="160">
        <f t="shared" si="10"/>
        <v>86.121072835949946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s="6" customFormat="1" ht="15" hidden="1" customHeight="1" x14ac:dyDescent="0.2">
      <c r="A41" s="30" t="s">
        <v>44</v>
      </c>
      <c r="B41" s="31"/>
      <c r="C41" s="83"/>
      <c r="D41" s="83"/>
      <c r="E41" s="31"/>
      <c r="F41" s="83"/>
      <c r="G41" s="38" t="e">
        <f>+F41/D41*100</f>
        <v>#DIV/0!</v>
      </c>
      <c r="H41" s="123" t="e">
        <f>+E41/F41*100</f>
        <v>#DIV/0!</v>
      </c>
      <c r="I41" s="146" t="e">
        <f t="shared" si="6"/>
        <v>#DIV/0!</v>
      </c>
      <c r="J41" s="158" t="e">
        <f t="shared" si="10"/>
        <v>#DIV/0!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s="6" customFormat="1" ht="15" hidden="1" customHeight="1" x14ac:dyDescent="0.2">
      <c r="A42" s="30" t="s">
        <v>45</v>
      </c>
      <c r="B42" s="31"/>
      <c r="C42" s="83"/>
      <c r="D42" s="83"/>
      <c r="E42" s="31"/>
      <c r="F42" s="83"/>
      <c r="G42" s="38" t="e">
        <f t="shared" ref="G42:G62" si="11">+F42/D42*100</f>
        <v>#DIV/0!</v>
      </c>
      <c r="H42" s="124" t="e">
        <f>+E42/F42*100</f>
        <v>#DIV/0!</v>
      </c>
      <c r="I42" s="146" t="e">
        <f t="shared" si="6"/>
        <v>#DIV/0!</v>
      </c>
      <c r="J42" s="158" t="e">
        <f t="shared" si="10"/>
        <v>#DIV/0!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s="6" customFormat="1" ht="15" hidden="1" customHeight="1" x14ac:dyDescent="0.2">
      <c r="A43" s="30" t="s">
        <v>46</v>
      </c>
      <c r="B43" s="31"/>
      <c r="C43" s="83"/>
      <c r="D43" s="83"/>
      <c r="E43" s="31"/>
      <c r="F43" s="83"/>
      <c r="G43" s="38" t="e">
        <f t="shared" si="11"/>
        <v>#DIV/0!</v>
      </c>
      <c r="H43" s="123" t="e">
        <f>+E43/F43*100</f>
        <v>#DIV/0!</v>
      </c>
      <c r="I43" s="146" t="e">
        <f t="shared" si="6"/>
        <v>#DIV/0!</v>
      </c>
      <c r="J43" s="158" t="e">
        <f t="shared" si="10"/>
        <v>#DIV/0!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s="6" customFormat="1" ht="15" hidden="1" customHeight="1" x14ac:dyDescent="0.2">
      <c r="A44" s="30" t="s">
        <v>47</v>
      </c>
      <c r="B44" s="31"/>
      <c r="C44" s="83"/>
      <c r="D44" s="83"/>
      <c r="E44" s="31"/>
      <c r="F44" s="83"/>
      <c r="G44" s="38" t="e">
        <f t="shared" si="11"/>
        <v>#DIV/0!</v>
      </c>
      <c r="H44" s="123" t="e">
        <f>+E44/F44*100</f>
        <v>#DIV/0!</v>
      </c>
      <c r="I44" s="146" t="e">
        <f t="shared" si="6"/>
        <v>#DIV/0!</v>
      </c>
      <c r="J44" s="158" t="e">
        <f t="shared" si="10"/>
        <v>#DIV/0!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s="6" customFormat="1" ht="15" hidden="1" customHeight="1" x14ac:dyDescent="0.2">
      <c r="A45" s="30" t="s">
        <v>48</v>
      </c>
      <c r="B45" s="31"/>
      <c r="C45" s="83"/>
      <c r="D45" s="83"/>
      <c r="E45" s="31"/>
      <c r="F45" s="83"/>
      <c r="G45" s="38" t="e">
        <f t="shared" si="11"/>
        <v>#DIV/0!</v>
      </c>
      <c r="H45" s="43"/>
      <c r="I45" s="146" t="e">
        <f t="shared" si="6"/>
        <v>#DIV/0!</v>
      </c>
      <c r="J45" s="158" t="e">
        <f t="shared" si="10"/>
        <v>#DIV/0!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s="6" customFormat="1" ht="15" hidden="1" customHeight="1" x14ac:dyDescent="0.2">
      <c r="A46" s="30" t="s">
        <v>49</v>
      </c>
      <c r="B46" s="31"/>
      <c r="C46" s="83"/>
      <c r="D46" s="83"/>
      <c r="E46" s="31"/>
      <c r="F46" s="83"/>
      <c r="G46" s="38" t="e">
        <f t="shared" si="11"/>
        <v>#DIV/0!</v>
      </c>
      <c r="H46" s="43"/>
      <c r="I46" s="146" t="e">
        <f t="shared" si="6"/>
        <v>#DIV/0!</v>
      </c>
      <c r="J46" s="158" t="e">
        <f t="shared" si="10"/>
        <v>#DIV/0!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s="6" customFormat="1" ht="15" hidden="1" customHeight="1" x14ac:dyDescent="0.2">
      <c r="A47" s="30" t="s">
        <v>50</v>
      </c>
      <c r="B47" s="31"/>
      <c r="C47" s="83"/>
      <c r="D47" s="83"/>
      <c r="E47" s="31"/>
      <c r="F47" s="83"/>
      <c r="G47" s="38" t="e">
        <f t="shared" si="11"/>
        <v>#DIV/0!</v>
      </c>
      <c r="H47" s="43"/>
      <c r="I47" s="146" t="e">
        <f t="shared" si="6"/>
        <v>#DIV/0!</v>
      </c>
      <c r="J47" s="158" t="e">
        <f t="shared" si="10"/>
        <v>#DIV/0!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s="6" customFormat="1" ht="15" hidden="1" customHeight="1" x14ac:dyDescent="0.2">
      <c r="A48" s="30" t="s">
        <v>51</v>
      </c>
      <c r="B48" s="31"/>
      <c r="C48" s="83"/>
      <c r="D48" s="83"/>
      <c r="E48" s="31"/>
      <c r="F48" s="83"/>
      <c r="G48" s="38" t="e">
        <f t="shared" si="11"/>
        <v>#DIV/0!</v>
      </c>
      <c r="H48" s="43"/>
      <c r="I48" s="146" t="e">
        <f t="shared" si="6"/>
        <v>#DIV/0!</v>
      </c>
      <c r="J48" s="158" t="e">
        <f t="shared" si="10"/>
        <v>#DIV/0!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s="6" customFormat="1" ht="15" hidden="1" customHeight="1" x14ac:dyDescent="0.2">
      <c r="A49" s="30" t="s">
        <v>52</v>
      </c>
      <c r="B49" s="31"/>
      <c r="C49" s="83"/>
      <c r="D49" s="83"/>
      <c r="E49" s="31"/>
      <c r="F49" s="83"/>
      <c r="G49" s="38" t="e">
        <f t="shared" si="11"/>
        <v>#DIV/0!</v>
      </c>
      <c r="H49" s="43"/>
      <c r="I49" s="146" t="e">
        <f t="shared" si="6"/>
        <v>#DIV/0!</v>
      </c>
      <c r="J49" s="158" t="e">
        <f t="shared" si="10"/>
        <v>#DIV/0!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s="6" customFormat="1" ht="15" hidden="1" customHeight="1" x14ac:dyDescent="0.2">
      <c r="A50" s="30" t="s">
        <v>53</v>
      </c>
      <c r="B50" s="31"/>
      <c r="C50" s="83"/>
      <c r="D50" s="83"/>
      <c r="E50" s="31"/>
      <c r="F50" s="83"/>
      <c r="G50" s="38" t="e">
        <f t="shared" si="11"/>
        <v>#DIV/0!</v>
      </c>
      <c r="H50" s="43"/>
      <c r="I50" s="146" t="e">
        <f t="shared" si="6"/>
        <v>#DIV/0!</v>
      </c>
      <c r="J50" s="158" t="e">
        <f t="shared" si="10"/>
        <v>#DIV/0!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s="6" customFormat="1" ht="12.75" hidden="1" customHeight="1" x14ac:dyDescent="0.2">
      <c r="A51" s="30" t="s">
        <v>54</v>
      </c>
      <c r="B51" s="31"/>
      <c r="C51" s="83"/>
      <c r="D51" s="83"/>
      <c r="E51" s="31"/>
      <c r="F51" s="83"/>
      <c r="G51" s="38" t="e">
        <f t="shared" si="11"/>
        <v>#DIV/0!</v>
      </c>
      <c r="H51" s="33"/>
      <c r="I51" s="146" t="e">
        <f t="shared" si="6"/>
        <v>#DIV/0!</v>
      </c>
      <c r="J51" s="158" t="e">
        <f t="shared" si="10"/>
        <v>#DIV/0!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s="6" customFormat="1" ht="12.75" hidden="1" customHeight="1" x14ac:dyDescent="0.2">
      <c r="A52" s="30" t="s">
        <v>55</v>
      </c>
      <c r="B52" s="31"/>
      <c r="C52" s="83"/>
      <c r="D52" s="83"/>
      <c r="E52" s="31"/>
      <c r="F52" s="83"/>
      <c r="G52" s="38" t="e">
        <f t="shared" si="11"/>
        <v>#DIV/0!</v>
      </c>
      <c r="H52" s="33"/>
      <c r="I52" s="146" t="e">
        <f t="shared" si="6"/>
        <v>#DIV/0!</v>
      </c>
      <c r="J52" s="158" t="e">
        <f t="shared" si="10"/>
        <v>#DIV/0!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s="6" customFormat="1" ht="15" customHeight="1" x14ac:dyDescent="0.2">
      <c r="A53" s="30"/>
      <c r="B53" s="31"/>
      <c r="C53" s="83"/>
      <c r="D53" s="83"/>
      <c r="E53" s="31"/>
      <c r="F53" s="83"/>
      <c r="G53" s="38"/>
      <c r="H53" s="123"/>
      <c r="I53" s="146"/>
      <c r="J53" s="158" t="s">
        <v>109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s="6" customFormat="1" ht="15" customHeight="1" x14ac:dyDescent="0.2">
      <c r="A54" s="25" t="s">
        <v>56</v>
      </c>
      <c r="B54" s="26">
        <f>+B55+B59+B63+B67</f>
        <v>20197508</v>
      </c>
      <c r="C54" s="81">
        <f>+C55+C59+C63+C67</f>
        <v>20212114</v>
      </c>
      <c r="D54" s="81">
        <f>+D55+D59+D63+D67</f>
        <v>19562725</v>
      </c>
      <c r="E54" s="152">
        <f>+E55+E59+E63+E67</f>
        <v>16977502.34</v>
      </c>
      <c r="F54" s="81">
        <f>+F55+F59+F63+F67</f>
        <v>19268543.34</v>
      </c>
      <c r="G54" s="37">
        <f t="shared" si="11"/>
        <v>98.496213283169908</v>
      </c>
      <c r="H54" s="122">
        <f t="shared" ref="H54:H62" si="12">+E54/D54*100</f>
        <v>86.784956288042693</v>
      </c>
      <c r="I54" s="145">
        <f t="shared" si="6"/>
        <v>95.33165773753305</v>
      </c>
      <c r="J54" s="157">
        <f t="shared" si="10"/>
        <v>83.996668235692724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s="6" customFormat="1" ht="15" customHeight="1" x14ac:dyDescent="0.2">
      <c r="A55" s="96" t="s">
        <v>26</v>
      </c>
      <c r="B55" s="28">
        <f>SUM(B56:B58)</f>
        <v>7223342</v>
      </c>
      <c r="C55" s="82">
        <f>SUM(C56:C58)</f>
        <v>7223342</v>
      </c>
      <c r="D55" s="28">
        <f>D56+D57+D58</f>
        <v>7171304</v>
      </c>
      <c r="E55" s="89">
        <f>E56+E57+E58</f>
        <v>6296390</v>
      </c>
      <c r="F55" s="82">
        <f>F56+F57+F58</f>
        <v>6980224</v>
      </c>
      <c r="G55" s="42">
        <f>+F55/D55*100</f>
        <v>97.335491564714033</v>
      </c>
      <c r="H55" s="124">
        <f t="shared" si="12"/>
        <v>87.799792060133001</v>
      </c>
      <c r="I55" s="146">
        <f t="shared" si="6"/>
        <v>96.634272612317133</v>
      </c>
      <c r="J55" s="158">
        <f t="shared" si="10"/>
        <v>87.167269665481712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s="6" customFormat="1" ht="15" customHeight="1" x14ac:dyDescent="0.2">
      <c r="A56" s="90" t="s">
        <v>27</v>
      </c>
      <c r="B56" s="31">
        <v>6598710</v>
      </c>
      <c r="C56" s="83">
        <v>6598710</v>
      </c>
      <c r="D56" s="31">
        <v>6598710</v>
      </c>
      <c r="E56" s="114">
        <v>5723796</v>
      </c>
      <c r="F56" s="83">
        <v>6407630</v>
      </c>
      <c r="G56" s="38">
        <f t="shared" si="11"/>
        <v>97.104282503701484</v>
      </c>
      <c r="H56" s="123">
        <f t="shared" si="12"/>
        <v>86.741135767445456</v>
      </c>
      <c r="I56" s="146">
        <f t="shared" si="6"/>
        <v>97.104282503701484</v>
      </c>
      <c r="J56" s="158">
        <f t="shared" si="10"/>
        <v>86.741135767445456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s="6" customFormat="1" ht="15" customHeight="1" x14ac:dyDescent="0.2">
      <c r="A57" s="90" t="s">
        <v>28</v>
      </c>
      <c r="B57" s="31">
        <v>8000</v>
      </c>
      <c r="C57" s="83">
        <v>8000</v>
      </c>
      <c r="D57" s="31">
        <v>7337</v>
      </c>
      <c r="E57" s="114">
        <v>7337</v>
      </c>
      <c r="F57" s="83">
        <v>7337</v>
      </c>
      <c r="G57" s="38">
        <f t="shared" si="11"/>
        <v>100</v>
      </c>
      <c r="H57" s="123">
        <f t="shared" si="12"/>
        <v>100</v>
      </c>
      <c r="I57" s="146">
        <f t="shared" si="6"/>
        <v>91.712499999999991</v>
      </c>
      <c r="J57" s="158">
        <f t="shared" si="10"/>
        <v>91.712499999999991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s="6" customFormat="1" ht="15" customHeight="1" x14ac:dyDescent="0.2">
      <c r="A58" s="30" t="s">
        <v>68</v>
      </c>
      <c r="B58" s="31">
        <v>616632</v>
      </c>
      <c r="C58" s="83">
        <v>616632</v>
      </c>
      <c r="D58" s="31">
        <v>565257</v>
      </c>
      <c r="E58" s="114">
        <v>565257</v>
      </c>
      <c r="F58" s="83">
        <v>565257</v>
      </c>
      <c r="G58" s="38">
        <f t="shared" si="11"/>
        <v>100</v>
      </c>
      <c r="H58" s="123">
        <f t="shared" si="12"/>
        <v>100</v>
      </c>
      <c r="I58" s="146">
        <f t="shared" si="6"/>
        <v>91.668450550733667</v>
      </c>
      <c r="J58" s="158">
        <f t="shared" si="10"/>
        <v>91.668450550733667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s="6" customFormat="1" ht="15" customHeight="1" x14ac:dyDescent="0.2">
      <c r="A59" s="95" t="s">
        <v>29</v>
      </c>
      <c r="B59" s="88">
        <f>SUM(B60:B62)</f>
        <v>462399</v>
      </c>
      <c r="C59" s="88">
        <f>SUM(C60:C62)</f>
        <v>282005</v>
      </c>
      <c r="D59" s="88">
        <f>D60+D61+D62</f>
        <v>282005</v>
      </c>
      <c r="E59" s="163">
        <f>E60+E61+E62</f>
        <v>282004</v>
      </c>
      <c r="F59" s="88">
        <f>F60+F61+F62</f>
        <v>282004</v>
      </c>
      <c r="G59" s="97">
        <f t="shared" si="11"/>
        <v>99.999645396358218</v>
      </c>
      <c r="H59" s="125">
        <f t="shared" si="12"/>
        <v>99.999645396358218</v>
      </c>
      <c r="I59" s="145">
        <f t="shared" si="6"/>
        <v>99.999645396358218</v>
      </c>
      <c r="J59" s="157">
        <f t="shared" si="10"/>
        <v>99.999645396358218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s="6" customFormat="1" ht="15" customHeight="1" x14ac:dyDescent="0.2">
      <c r="A60" s="90" t="s">
        <v>15</v>
      </c>
      <c r="B60" s="31">
        <v>250000</v>
      </c>
      <c r="C60" s="31">
        <v>86669</v>
      </c>
      <c r="D60" s="31">
        <v>86669</v>
      </c>
      <c r="E60" s="114">
        <v>86668</v>
      </c>
      <c r="F60" s="114">
        <v>86668</v>
      </c>
      <c r="G60" s="38">
        <f t="shared" si="11"/>
        <v>99.998846184910406</v>
      </c>
      <c r="H60" s="123">
        <f t="shared" si="12"/>
        <v>99.998846184910406</v>
      </c>
      <c r="I60" s="146">
        <f t="shared" si="6"/>
        <v>99.998846184910406</v>
      </c>
      <c r="J60" s="158">
        <f t="shared" si="10"/>
        <v>99.998846184910406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s="6" customFormat="1" ht="15" customHeight="1" x14ac:dyDescent="0.2">
      <c r="A61" s="90" t="s">
        <v>30</v>
      </c>
      <c r="B61" s="31">
        <v>122399</v>
      </c>
      <c r="C61" s="31">
        <v>140000</v>
      </c>
      <c r="D61" s="31">
        <v>140000</v>
      </c>
      <c r="E61" s="114">
        <v>140000</v>
      </c>
      <c r="F61" s="31">
        <v>140000</v>
      </c>
      <c r="G61" s="38">
        <f t="shared" si="11"/>
        <v>100</v>
      </c>
      <c r="H61" s="123">
        <f t="shared" si="12"/>
        <v>100</v>
      </c>
      <c r="I61" s="146">
        <f t="shared" si="6"/>
        <v>100</v>
      </c>
      <c r="J61" s="158">
        <f t="shared" si="10"/>
        <v>100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s="6" customFormat="1" ht="15" customHeight="1" x14ac:dyDescent="0.2">
      <c r="A62" s="90" t="s">
        <v>57</v>
      </c>
      <c r="B62" s="31">
        <v>90000</v>
      </c>
      <c r="C62" s="31">
        <v>55336</v>
      </c>
      <c r="D62" s="31">
        <v>55336</v>
      </c>
      <c r="E62" s="114">
        <v>55336</v>
      </c>
      <c r="F62" s="31">
        <v>55336</v>
      </c>
      <c r="G62" s="38">
        <f t="shared" si="11"/>
        <v>100</v>
      </c>
      <c r="H62" s="123">
        <f t="shared" si="12"/>
        <v>100</v>
      </c>
      <c r="I62" s="146">
        <f t="shared" si="6"/>
        <v>100</v>
      </c>
      <c r="J62" s="158">
        <f t="shared" si="10"/>
        <v>100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s="6" customFormat="1" ht="15" customHeight="1" x14ac:dyDescent="0.2">
      <c r="A63" s="96" t="s">
        <v>67</v>
      </c>
      <c r="B63" s="88">
        <f>SUM(B64:B66)</f>
        <v>6383765</v>
      </c>
      <c r="C63" s="88">
        <f>SUM(C64:C66)</f>
        <v>6578765</v>
      </c>
      <c r="D63" s="88">
        <f>SUM(D64:D66)</f>
        <v>6021693</v>
      </c>
      <c r="E63" s="163">
        <f>SUM(E64:E66)</f>
        <v>5296539.34</v>
      </c>
      <c r="F63" s="88">
        <f>SUM(F64:F66)</f>
        <v>5918592.3399999999</v>
      </c>
      <c r="G63" s="97">
        <f t="shared" ref="G63:G71" si="13">+F63/D63*100</f>
        <v>98.287845959599736</v>
      </c>
      <c r="H63" s="125">
        <f t="shared" ref="H63:H71" si="14">+E63/D63*100</f>
        <v>87.957644801885451</v>
      </c>
      <c r="I63" s="144">
        <f t="shared" si="6"/>
        <v>89.965097400499943</v>
      </c>
      <c r="J63" s="159">
        <f t="shared" si="10"/>
        <v>80.509629694935143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s="6" customFormat="1" ht="15" customHeight="1" x14ac:dyDescent="0.2">
      <c r="A64" s="90" t="s">
        <v>27</v>
      </c>
      <c r="B64" s="31">
        <v>5673909</v>
      </c>
      <c r="C64" s="31">
        <v>5868909</v>
      </c>
      <c r="D64" s="31">
        <v>5370977</v>
      </c>
      <c r="E64" s="114">
        <v>4704970.34</v>
      </c>
      <c r="F64" s="31">
        <v>5327023.34</v>
      </c>
      <c r="G64" s="38">
        <f t="shared" si="13"/>
        <v>99.181644978185531</v>
      </c>
      <c r="H64" s="123">
        <f t="shared" si="14"/>
        <v>87.599897374351059</v>
      </c>
      <c r="I64" s="146">
        <f t="shared" si="6"/>
        <v>90.76684167363986</v>
      </c>
      <c r="J64" s="158">
        <f t="shared" si="10"/>
        <v>80.167716691466836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s="6" customFormat="1" ht="15" customHeight="1" x14ac:dyDescent="0.2">
      <c r="A65" s="30" t="s">
        <v>68</v>
      </c>
      <c r="B65" s="31">
        <v>705856</v>
      </c>
      <c r="C65" s="31">
        <v>705856</v>
      </c>
      <c r="D65" s="31">
        <v>647049</v>
      </c>
      <c r="E65" s="114">
        <v>588235</v>
      </c>
      <c r="F65" s="31">
        <v>588235</v>
      </c>
      <c r="G65" s="38">
        <f t="shared" si="13"/>
        <v>90.910425640098353</v>
      </c>
      <c r="H65" s="123">
        <f t="shared" si="14"/>
        <v>90.910425640098353</v>
      </c>
      <c r="I65" s="146">
        <f t="shared" si="6"/>
        <v>83.33640289237465</v>
      </c>
      <c r="J65" s="158">
        <f t="shared" si="10"/>
        <v>83.33640289237465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s="6" customFormat="1" ht="15" customHeight="1" x14ac:dyDescent="0.2">
      <c r="A66" s="30" t="s">
        <v>28</v>
      </c>
      <c r="B66" s="31">
        <v>4000</v>
      </c>
      <c r="C66" s="31">
        <v>4000</v>
      </c>
      <c r="D66" s="31">
        <v>3667</v>
      </c>
      <c r="E66" s="114">
        <v>3334</v>
      </c>
      <c r="F66" s="31">
        <v>3334</v>
      </c>
      <c r="G66" s="38">
        <f t="shared" si="13"/>
        <v>90.919007362967008</v>
      </c>
      <c r="H66" s="123">
        <f t="shared" si="14"/>
        <v>90.919007362967008</v>
      </c>
      <c r="I66" s="146">
        <f t="shared" si="6"/>
        <v>83.350000000000009</v>
      </c>
      <c r="J66" s="158">
        <f t="shared" si="10"/>
        <v>83.350000000000009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s="6" customFormat="1" ht="15" customHeight="1" x14ac:dyDescent="0.2">
      <c r="A67" s="96" t="s">
        <v>69</v>
      </c>
      <c r="B67" s="88">
        <f>SUM(B68:B70)</f>
        <v>6128002</v>
      </c>
      <c r="C67" s="88">
        <f>SUM(C68:C70)</f>
        <v>6128002</v>
      </c>
      <c r="D67" s="88">
        <f>SUM(D68:D70)</f>
        <v>6087723</v>
      </c>
      <c r="E67" s="163">
        <f>SUM(E68:E70)</f>
        <v>5102569</v>
      </c>
      <c r="F67" s="88">
        <f>SUM(F68:F70)</f>
        <v>6087723</v>
      </c>
      <c r="G67" s="97">
        <f t="shared" si="13"/>
        <v>100</v>
      </c>
      <c r="H67" s="125">
        <f t="shared" si="14"/>
        <v>83.817364883389075</v>
      </c>
      <c r="I67" s="144">
        <f t="shared" si="6"/>
        <v>99.342705828098616</v>
      </c>
      <c r="J67" s="159">
        <f t="shared" si="10"/>
        <v>83.266438228969236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s="6" customFormat="1" ht="15" customHeight="1" x14ac:dyDescent="0.2">
      <c r="A68" s="30" t="s">
        <v>27</v>
      </c>
      <c r="B68" s="31">
        <v>5644621</v>
      </c>
      <c r="C68" s="31">
        <v>5644621</v>
      </c>
      <c r="D68" s="31">
        <v>5644621</v>
      </c>
      <c r="E68" s="114">
        <v>4699749</v>
      </c>
      <c r="F68" s="31">
        <v>5644621</v>
      </c>
      <c r="G68" s="38">
        <f t="shared" si="13"/>
        <v>100</v>
      </c>
      <c r="H68" s="123">
        <f t="shared" si="14"/>
        <v>83.260665330763572</v>
      </c>
      <c r="I68" s="146">
        <f t="shared" si="6"/>
        <v>100</v>
      </c>
      <c r="J68" s="158">
        <f t="shared" si="10"/>
        <v>83.260665330763572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s="6" customFormat="1" ht="15" customHeight="1" x14ac:dyDescent="0.2">
      <c r="A69" s="30" t="s">
        <v>68</v>
      </c>
      <c r="B69" s="31">
        <v>468981</v>
      </c>
      <c r="C69" s="31">
        <v>468981</v>
      </c>
      <c r="D69" s="31">
        <v>429902</v>
      </c>
      <c r="E69" s="114">
        <v>390820</v>
      </c>
      <c r="F69" s="31">
        <v>429902</v>
      </c>
      <c r="G69" s="38">
        <f>+F69/D69*100</f>
        <v>100</v>
      </c>
      <c r="H69" s="123">
        <f>+E69/D69*100</f>
        <v>90.909090909090907</v>
      </c>
      <c r="I69" s="146">
        <f t="shared" si="6"/>
        <v>91.667253044366404</v>
      </c>
      <c r="J69" s="158">
        <f t="shared" si="10"/>
        <v>83.333866403969452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s="6" customFormat="1" ht="17.25" customHeight="1" x14ac:dyDescent="0.2">
      <c r="A70" s="30" t="s">
        <v>28</v>
      </c>
      <c r="B70" s="31">
        <v>14400</v>
      </c>
      <c r="C70" s="31">
        <v>14400</v>
      </c>
      <c r="D70" s="31">
        <v>13200</v>
      </c>
      <c r="E70" s="114">
        <v>12000</v>
      </c>
      <c r="F70" s="31">
        <v>13200</v>
      </c>
      <c r="G70" s="38">
        <f t="shared" si="13"/>
        <v>100</v>
      </c>
      <c r="H70" s="123">
        <f t="shared" si="14"/>
        <v>90.909090909090907</v>
      </c>
      <c r="I70" s="146">
        <f t="shared" si="6"/>
        <v>91.666666666666657</v>
      </c>
      <c r="J70" s="158">
        <f t="shared" si="10"/>
        <v>83.333333333333343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s="6" customFormat="1" ht="15" hidden="1" customHeight="1" x14ac:dyDescent="0.2">
      <c r="A71" s="30" t="s">
        <v>28</v>
      </c>
      <c r="B71" s="31">
        <v>9200</v>
      </c>
      <c r="C71" s="83">
        <v>9200</v>
      </c>
      <c r="D71" s="83">
        <v>1534</v>
      </c>
      <c r="E71" s="83">
        <v>767</v>
      </c>
      <c r="F71" s="83">
        <v>767</v>
      </c>
      <c r="G71" s="38">
        <f t="shared" si="13"/>
        <v>50</v>
      </c>
      <c r="H71" s="123">
        <f t="shared" si="14"/>
        <v>50</v>
      </c>
      <c r="I71" s="149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2.25" hidden="1" customHeight="1" x14ac:dyDescent="0.2">
      <c r="A72" s="44"/>
      <c r="B72" s="45"/>
      <c r="C72" s="46"/>
      <c r="D72" s="46"/>
      <c r="E72" s="132"/>
      <c r="F72" s="46"/>
      <c r="G72" s="46"/>
      <c r="H72" s="46"/>
      <c r="I72" s="150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9" customHeight="1" x14ac:dyDescent="0.2">
      <c r="A73" s="44"/>
      <c r="B73" s="45"/>
      <c r="C73" s="46"/>
      <c r="D73" s="46"/>
      <c r="E73" s="132"/>
      <c r="F73" s="46"/>
      <c r="G73" s="46"/>
      <c r="H73" s="46"/>
      <c r="I73" s="150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ht="15" customHeight="1" x14ac:dyDescent="0.2">
      <c r="A74" s="176" t="s">
        <v>6</v>
      </c>
      <c r="B74" s="176"/>
      <c r="C74" s="176"/>
      <c r="D74" s="176"/>
      <c r="E74" s="176"/>
      <c r="F74" s="176"/>
      <c r="G74" s="176"/>
      <c r="H74" s="176"/>
      <c r="I74" s="176"/>
      <c r="J74" s="176"/>
    </row>
    <row r="75" spans="1:25" ht="6" customHeight="1" x14ac:dyDescent="0.2">
      <c r="A75" s="33"/>
      <c r="B75" s="47"/>
      <c r="C75" s="33"/>
      <c r="D75" s="33"/>
      <c r="E75" s="33"/>
      <c r="F75" s="33"/>
      <c r="G75" s="33"/>
      <c r="H75" s="33"/>
      <c r="I75" s="33"/>
    </row>
    <row r="76" spans="1:25" ht="18" customHeight="1" thickBot="1" x14ac:dyDescent="0.25">
      <c r="A76" s="33"/>
      <c r="B76" s="14">
        <v>1</v>
      </c>
      <c r="C76" s="14">
        <v>2</v>
      </c>
      <c r="D76" s="14">
        <v>3</v>
      </c>
      <c r="E76" s="14">
        <v>4</v>
      </c>
      <c r="F76" s="14">
        <v>5</v>
      </c>
      <c r="G76" s="117">
        <v>6</v>
      </c>
      <c r="H76" s="117">
        <v>7</v>
      </c>
      <c r="I76" s="14" t="s">
        <v>101</v>
      </c>
      <c r="J76" s="14" t="s">
        <v>102</v>
      </c>
      <c r="K76" s="117" t="s">
        <v>107</v>
      </c>
      <c r="L76" s="117" t="s">
        <v>108</v>
      </c>
    </row>
    <row r="77" spans="1:25" ht="57.75" customHeight="1" thickTop="1" thickBot="1" x14ac:dyDescent="0.25">
      <c r="A77" s="107" t="s">
        <v>0</v>
      </c>
      <c r="B77" s="108" t="s">
        <v>9</v>
      </c>
      <c r="C77" s="108" t="s">
        <v>10</v>
      </c>
      <c r="D77" s="108" t="s">
        <v>11</v>
      </c>
      <c r="E77" s="134" t="s">
        <v>97</v>
      </c>
      <c r="F77" s="108" t="s">
        <v>24</v>
      </c>
      <c r="G77" s="108" t="s">
        <v>31</v>
      </c>
      <c r="H77" s="108" t="s">
        <v>32</v>
      </c>
      <c r="I77" s="133" t="s">
        <v>98</v>
      </c>
      <c r="J77" s="133" t="s">
        <v>99</v>
      </c>
      <c r="K77" s="133" t="s">
        <v>105</v>
      </c>
      <c r="L77" s="161" t="s">
        <v>106</v>
      </c>
    </row>
    <row r="78" spans="1:25" ht="16.5" thickTop="1" x14ac:dyDescent="0.2">
      <c r="A78" s="9" t="s">
        <v>13</v>
      </c>
      <c r="B78" s="87">
        <f t="shared" ref="B78:H78" si="15">+B80+B103+B109+B121</f>
        <v>259308211</v>
      </c>
      <c r="C78" s="87">
        <f t="shared" si="15"/>
        <v>266907132</v>
      </c>
      <c r="D78" s="87">
        <f t="shared" si="15"/>
        <v>265250970</v>
      </c>
      <c r="E78" s="164">
        <f t="shared" si="15"/>
        <v>252263271.31</v>
      </c>
      <c r="F78" s="87">
        <f t="shared" si="15"/>
        <v>255769951.09</v>
      </c>
      <c r="G78" s="109">
        <f t="shared" si="15"/>
        <v>250164282.66</v>
      </c>
      <c r="H78" s="109">
        <f t="shared" si="15"/>
        <v>386922.64</v>
      </c>
      <c r="I78" s="97">
        <f>+F78/D78*100</f>
        <v>96.425642134315297</v>
      </c>
      <c r="J78" s="125">
        <f>+E78/D78*100</f>
        <v>95.103618776587311</v>
      </c>
      <c r="K78" s="143">
        <f>+F78/C78*100</f>
        <v>95.827319852209868</v>
      </c>
      <c r="L78" s="147">
        <f>+E78/C78*100</f>
        <v>94.513499665494138</v>
      </c>
    </row>
    <row r="79" spans="1:25" ht="8.1" customHeight="1" x14ac:dyDescent="0.2">
      <c r="A79" s="25"/>
      <c r="B79" s="48"/>
      <c r="C79" s="49"/>
      <c r="D79" s="49"/>
      <c r="E79" s="165"/>
      <c r="F79" s="49"/>
      <c r="G79" s="63"/>
      <c r="H79" s="63"/>
      <c r="I79" s="11"/>
      <c r="K79" s="139"/>
      <c r="L79" s="146"/>
    </row>
    <row r="80" spans="1:25" ht="15.75" x14ac:dyDescent="0.2">
      <c r="A80" s="25" t="s">
        <v>16</v>
      </c>
      <c r="B80" s="48">
        <f t="shared" ref="B80:H80" si="16">+B82+B101</f>
        <v>250173397</v>
      </c>
      <c r="C80" s="48">
        <f t="shared" si="16"/>
        <v>258048161</v>
      </c>
      <c r="D80" s="48">
        <f t="shared" si="16"/>
        <v>256473865</v>
      </c>
      <c r="E80" s="166">
        <f t="shared" si="16"/>
        <v>244697955.91999999</v>
      </c>
      <c r="F80" s="48">
        <f t="shared" si="16"/>
        <v>247193091.80000001</v>
      </c>
      <c r="G80" s="110">
        <f t="shared" si="16"/>
        <v>242840229.38999999</v>
      </c>
      <c r="H80" s="110">
        <f t="shared" si="16"/>
        <v>359915.84</v>
      </c>
      <c r="I80" s="37">
        <f>+F80/D80*100</f>
        <v>96.381396131726717</v>
      </c>
      <c r="J80" s="127">
        <f>+E80/D80*100</f>
        <v>95.408534479721737</v>
      </c>
      <c r="K80" s="144">
        <f t="shared" ref="K80:K124" si="17">+F80/C80*100</f>
        <v>95.793394086617809</v>
      </c>
      <c r="L80" s="145">
        <f t="shared" ref="L80:L124" si="18">+E80/C80*100</f>
        <v>94.826467653067283</v>
      </c>
    </row>
    <row r="81" spans="1:12" ht="8.1" customHeight="1" x14ac:dyDescent="0.2">
      <c r="A81" s="25"/>
      <c r="B81" s="48"/>
      <c r="C81" s="50"/>
      <c r="D81" s="50"/>
      <c r="E81" s="167"/>
      <c r="F81" s="50"/>
      <c r="G81" s="63"/>
      <c r="H81" s="63"/>
      <c r="I81" s="51"/>
      <c r="K81" s="145"/>
      <c r="L81" s="145"/>
    </row>
    <row r="82" spans="1:12" ht="15" customHeight="1" x14ac:dyDescent="0.2">
      <c r="A82" s="95" t="s">
        <v>17</v>
      </c>
      <c r="B82" s="99">
        <f t="shared" ref="B82:H82" si="19">SUM(B83:B100)</f>
        <v>239929078</v>
      </c>
      <c r="C82" s="99">
        <f t="shared" si="19"/>
        <v>247595475</v>
      </c>
      <c r="D82" s="99">
        <f t="shared" si="19"/>
        <v>246908283</v>
      </c>
      <c r="E82" s="168">
        <f t="shared" si="19"/>
        <v>236053701.57999998</v>
      </c>
      <c r="F82" s="99">
        <f t="shared" si="19"/>
        <v>238128820.16</v>
      </c>
      <c r="G82" s="98">
        <f t="shared" si="19"/>
        <v>234362417.25999999</v>
      </c>
      <c r="H82" s="98">
        <f t="shared" si="19"/>
        <v>359915.84</v>
      </c>
      <c r="I82" s="97">
        <f t="shared" ref="I82:I100" si="20">+F82/D82*100</f>
        <v>96.444241265085466</v>
      </c>
      <c r="J82" s="127">
        <f t="shared" ref="J82:J96" si="21">+E82/D82*100</f>
        <v>95.603800209489123</v>
      </c>
      <c r="K82" s="144">
        <f t="shared" si="17"/>
        <v>96.176563872986776</v>
      </c>
      <c r="L82" s="145">
        <f t="shared" si="18"/>
        <v>95.338455430172942</v>
      </c>
    </row>
    <row r="83" spans="1:12" ht="15" customHeight="1" x14ac:dyDescent="0.2">
      <c r="A83" s="90" t="s">
        <v>58</v>
      </c>
      <c r="B83" s="31">
        <v>301440</v>
      </c>
      <c r="C83" s="72">
        <v>303145</v>
      </c>
      <c r="D83" s="31">
        <v>278748</v>
      </c>
      <c r="E83" s="114">
        <v>217161.49</v>
      </c>
      <c r="F83" s="31">
        <v>229301.1</v>
      </c>
      <c r="G83" s="85">
        <v>214949.3</v>
      </c>
      <c r="H83" s="65">
        <v>0</v>
      </c>
      <c r="I83" s="38">
        <f t="shared" si="20"/>
        <v>82.261074518920324</v>
      </c>
      <c r="J83" s="123">
        <f t="shared" si="21"/>
        <v>77.906026231578338</v>
      </c>
      <c r="K83" s="146">
        <f t="shared" si="17"/>
        <v>75.640732982566107</v>
      </c>
      <c r="L83" s="146">
        <f t="shared" si="18"/>
        <v>71.636177406851516</v>
      </c>
    </row>
    <row r="84" spans="1:12" ht="15" customHeight="1" x14ac:dyDescent="0.2">
      <c r="A84" s="90" t="s">
        <v>73</v>
      </c>
      <c r="B84" s="31">
        <v>381585</v>
      </c>
      <c r="C84" s="72">
        <v>376360</v>
      </c>
      <c r="D84" s="31">
        <v>361463</v>
      </c>
      <c r="E84" s="114">
        <v>279789.25</v>
      </c>
      <c r="F84" s="31">
        <v>316167.90999999997</v>
      </c>
      <c r="G84" s="85">
        <v>234884.65</v>
      </c>
      <c r="H84" s="65">
        <v>0</v>
      </c>
      <c r="I84" s="38">
        <f t="shared" si="20"/>
        <v>87.468955328761169</v>
      </c>
      <c r="J84" s="123">
        <f t="shared" si="21"/>
        <v>77.404672124117823</v>
      </c>
      <c r="K84" s="146">
        <f t="shared" si="17"/>
        <v>84.00677808481241</v>
      </c>
      <c r="L84" s="146">
        <f t="shared" si="18"/>
        <v>74.34085715804018</v>
      </c>
    </row>
    <row r="85" spans="1:12" ht="15" customHeight="1" x14ac:dyDescent="0.2">
      <c r="A85" s="90" t="s">
        <v>59</v>
      </c>
      <c r="B85" s="31">
        <v>6504000</v>
      </c>
      <c r="C85" s="31">
        <v>5800528</v>
      </c>
      <c r="D85" s="31">
        <v>5800528</v>
      </c>
      <c r="E85" s="114">
        <v>5284666.78</v>
      </c>
      <c r="F85" s="31">
        <v>5799678.8799999999</v>
      </c>
      <c r="G85" s="85">
        <v>4318975.45</v>
      </c>
      <c r="H85" s="65">
        <v>0</v>
      </c>
      <c r="I85" s="38">
        <f t="shared" si="20"/>
        <v>99.985361332623512</v>
      </c>
      <c r="J85" s="123">
        <f t="shared" si="21"/>
        <v>91.106650635942117</v>
      </c>
      <c r="K85" s="146">
        <f t="shared" si="17"/>
        <v>99.985361332623512</v>
      </c>
      <c r="L85" s="146">
        <f t="shared" si="18"/>
        <v>91.106650635942117</v>
      </c>
    </row>
    <row r="86" spans="1:12" ht="15" customHeight="1" x14ac:dyDescent="0.2">
      <c r="A86" s="90" t="s">
        <v>60</v>
      </c>
      <c r="B86" s="31">
        <v>42000</v>
      </c>
      <c r="C86" s="72">
        <v>72016</v>
      </c>
      <c r="D86" s="31">
        <v>69683</v>
      </c>
      <c r="E86" s="114">
        <v>66836.570000000007</v>
      </c>
      <c r="F86" s="31">
        <v>67987.570000000007</v>
      </c>
      <c r="G86" s="85">
        <v>67020.320000000007</v>
      </c>
      <c r="H86" s="65">
        <v>0</v>
      </c>
      <c r="I86" s="38">
        <f t="shared" si="20"/>
        <v>97.566938851656801</v>
      </c>
      <c r="J86" s="123">
        <f t="shared" si="21"/>
        <v>95.915172997718244</v>
      </c>
      <c r="K86" s="146">
        <f t="shared" si="17"/>
        <v>94.406201399688968</v>
      </c>
      <c r="L86" s="146">
        <f t="shared" si="18"/>
        <v>92.807945456565221</v>
      </c>
    </row>
    <row r="87" spans="1:12" ht="15" customHeight="1" x14ac:dyDescent="0.2">
      <c r="A87" s="90" t="s">
        <v>80</v>
      </c>
      <c r="B87" s="31">
        <v>841790</v>
      </c>
      <c r="C87" s="72">
        <v>907447</v>
      </c>
      <c r="D87" s="31">
        <v>838176</v>
      </c>
      <c r="E87" s="114">
        <v>719070.03</v>
      </c>
      <c r="F87" s="31">
        <v>787662.98</v>
      </c>
      <c r="G87" s="85">
        <v>712747.83</v>
      </c>
      <c r="H87" s="65">
        <v>0</v>
      </c>
      <c r="I87" s="38">
        <f t="shared" si="20"/>
        <v>93.973459034856646</v>
      </c>
      <c r="J87" s="123">
        <f t="shared" si="21"/>
        <v>85.789861556522737</v>
      </c>
      <c r="K87" s="146">
        <f t="shared" si="17"/>
        <v>86.799888037538281</v>
      </c>
      <c r="L87" s="146">
        <f t="shared" si="18"/>
        <v>79.24099479088035</v>
      </c>
    </row>
    <row r="88" spans="1:12" ht="15" customHeight="1" x14ac:dyDescent="0.2">
      <c r="A88" s="90" t="s">
        <v>72</v>
      </c>
      <c r="B88" s="31">
        <v>71169</v>
      </c>
      <c r="C88" s="71">
        <v>94174</v>
      </c>
      <c r="D88" s="69">
        <v>93301</v>
      </c>
      <c r="E88" s="169">
        <v>68408.53</v>
      </c>
      <c r="F88" s="69">
        <v>72844.210000000006</v>
      </c>
      <c r="G88" s="85">
        <v>65105.23</v>
      </c>
      <c r="H88" s="65">
        <v>0</v>
      </c>
      <c r="I88" s="38">
        <f t="shared" si="20"/>
        <v>78.074415065219029</v>
      </c>
      <c r="J88" s="123">
        <f t="shared" si="21"/>
        <v>73.320253802210047</v>
      </c>
      <c r="K88" s="146">
        <f t="shared" si="17"/>
        <v>77.350659417673668</v>
      </c>
      <c r="L88" s="146">
        <f t="shared" si="18"/>
        <v>72.640569583961607</v>
      </c>
    </row>
    <row r="89" spans="1:12" ht="15" customHeight="1" x14ac:dyDescent="0.2">
      <c r="A89" s="90" t="s">
        <v>61</v>
      </c>
      <c r="B89" s="31">
        <v>25672486</v>
      </c>
      <c r="C89" s="71">
        <v>25672486</v>
      </c>
      <c r="D89" s="69">
        <v>25672486</v>
      </c>
      <c r="E89" s="169">
        <v>25672486</v>
      </c>
      <c r="F89" s="69">
        <v>25672486</v>
      </c>
      <c r="G89" s="85">
        <v>25672486</v>
      </c>
      <c r="H89" s="65">
        <v>0</v>
      </c>
      <c r="I89" s="38">
        <f t="shared" si="20"/>
        <v>100</v>
      </c>
      <c r="J89" s="123">
        <f t="shared" si="21"/>
        <v>100</v>
      </c>
      <c r="K89" s="146">
        <f t="shared" si="17"/>
        <v>100</v>
      </c>
      <c r="L89" s="146">
        <f t="shared" si="18"/>
        <v>100</v>
      </c>
    </row>
    <row r="90" spans="1:12" ht="15" customHeight="1" x14ac:dyDescent="0.2">
      <c r="A90" s="90" t="s">
        <v>62</v>
      </c>
      <c r="B90" s="31">
        <v>2155687</v>
      </c>
      <c r="C90" s="71">
        <v>2137079</v>
      </c>
      <c r="D90" s="69">
        <v>1938875</v>
      </c>
      <c r="E90" s="169">
        <v>1809248.3</v>
      </c>
      <c r="F90" s="69">
        <v>1840748.3</v>
      </c>
      <c r="G90" s="85">
        <v>1785811.58</v>
      </c>
      <c r="H90" s="65">
        <v>0</v>
      </c>
      <c r="I90" s="38">
        <f t="shared" si="20"/>
        <v>94.938987815098969</v>
      </c>
      <c r="J90" s="123">
        <f t="shared" si="21"/>
        <v>93.314334343369225</v>
      </c>
      <c r="K90" s="146">
        <f t="shared" si="17"/>
        <v>86.133844373558489</v>
      </c>
      <c r="L90" s="146">
        <f t="shared" si="18"/>
        <v>84.659869850389242</v>
      </c>
    </row>
    <row r="91" spans="1:12" ht="15" customHeight="1" x14ac:dyDescent="0.2">
      <c r="A91" s="90" t="s">
        <v>85</v>
      </c>
      <c r="B91" s="31">
        <v>173009893</v>
      </c>
      <c r="C91" s="31">
        <v>178683614</v>
      </c>
      <c r="D91" s="31">
        <v>178683614</v>
      </c>
      <c r="E91" s="170">
        <v>173860859</v>
      </c>
      <c r="F91" s="31">
        <v>173860859</v>
      </c>
      <c r="G91" s="85">
        <v>173860859</v>
      </c>
      <c r="H91" s="65">
        <v>0</v>
      </c>
      <c r="I91" s="38">
        <f t="shared" si="20"/>
        <v>97.300952845066135</v>
      </c>
      <c r="J91" s="123">
        <f t="shared" si="21"/>
        <v>97.300952845066135</v>
      </c>
      <c r="K91" s="146">
        <f t="shared" si="17"/>
        <v>97.300952845066135</v>
      </c>
      <c r="L91" s="146">
        <f t="shared" si="18"/>
        <v>97.300952845066135</v>
      </c>
    </row>
    <row r="92" spans="1:12" ht="15" customHeight="1" x14ac:dyDescent="0.2">
      <c r="A92" s="90" t="s">
        <v>86</v>
      </c>
      <c r="B92" s="136">
        <v>1600000</v>
      </c>
      <c r="C92" s="71">
        <v>1513574</v>
      </c>
      <c r="D92" s="69">
        <v>1460039</v>
      </c>
      <c r="E92" s="169">
        <v>1096354.3799999999</v>
      </c>
      <c r="F92" s="69">
        <v>1211875.3899999999</v>
      </c>
      <c r="G92" s="85">
        <v>1045409.88</v>
      </c>
      <c r="H92" s="65">
        <v>0</v>
      </c>
      <c r="I92" s="38">
        <f t="shared" si="20"/>
        <v>83.002946496634664</v>
      </c>
      <c r="J92" s="123">
        <f t="shared" si="21"/>
        <v>75.09075990435872</v>
      </c>
      <c r="K92" s="146">
        <f t="shared" si="17"/>
        <v>80.067138441860124</v>
      </c>
      <c r="L92" s="146">
        <f t="shared" si="18"/>
        <v>72.434805301888105</v>
      </c>
    </row>
    <row r="93" spans="1:12" ht="15" customHeight="1" x14ac:dyDescent="0.2">
      <c r="A93" s="90" t="s">
        <v>75</v>
      </c>
      <c r="B93" s="31">
        <v>2868716</v>
      </c>
      <c r="C93" s="71">
        <v>2823495</v>
      </c>
      <c r="D93" s="69">
        <v>2555633</v>
      </c>
      <c r="E93" s="169">
        <v>2443385.42</v>
      </c>
      <c r="F93" s="69">
        <v>2465915.0699999998</v>
      </c>
      <c r="G93" s="85">
        <v>2415961.2999999998</v>
      </c>
      <c r="H93" s="65">
        <v>0</v>
      </c>
      <c r="I93" s="38">
        <f t="shared" si="20"/>
        <v>96.489404777603042</v>
      </c>
      <c r="J93" s="123">
        <f t="shared" si="21"/>
        <v>95.607836492954974</v>
      </c>
      <c r="K93" s="146">
        <f t="shared" si="17"/>
        <v>87.335556464594404</v>
      </c>
      <c r="L93" s="146">
        <f t="shared" si="18"/>
        <v>86.53762163559702</v>
      </c>
    </row>
    <row r="94" spans="1:12" ht="15" customHeight="1" x14ac:dyDescent="0.2">
      <c r="A94" s="90" t="s">
        <v>74</v>
      </c>
      <c r="B94" s="31">
        <v>15240100</v>
      </c>
      <c r="C94" s="71">
        <v>17940100</v>
      </c>
      <c r="D94" s="69">
        <v>17940100</v>
      </c>
      <c r="E94" s="169">
        <v>15240100</v>
      </c>
      <c r="F94" s="69">
        <v>15240100</v>
      </c>
      <c r="G94" s="85">
        <v>15240100</v>
      </c>
      <c r="H94" s="65">
        <v>0</v>
      </c>
      <c r="I94" s="38">
        <f t="shared" si="20"/>
        <v>84.949916667131177</v>
      </c>
      <c r="J94" s="123">
        <f t="shared" si="21"/>
        <v>84.949916667131177</v>
      </c>
      <c r="K94" s="146">
        <f t="shared" si="17"/>
        <v>84.949916667131177</v>
      </c>
      <c r="L94" s="146">
        <f t="shared" si="18"/>
        <v>84.949916667131177</v>
      </c>
    </row>
    <row r="95" spans="1:12" ht="15" customHeight="1" x14ac:dyDescent="0.2">
      <c r="A95" s="90" t="s">
        <v>78</v>
      </c>
      <c r="B95" s="31">
        <v>5410212</v>
      </c>
      <c r="C95" s="71">
        <v>4565096</v>
      </c>
      <c r="D95" s="69">
        <v>4546299</v>
      </c>
      <c r="E95" s="169">
        <v>4370398.05</v>
      </c>
      <c r="F95" s="69">
        <v>4532788.1900000004</v>
      </c>
      <c r="G95" s="85">
        <v>4307906.8499999996</v>
      </c>
      <c r="H95" s="65">
        <v>0</v>
      </c>
      <c r="I95" s="38">
        <f t="shared" si="20"/>
        <v>99.702817390585182</v>
      </c>
      <c r="J95" s="123">
        <f t="shared" si="21"/>
        <v>96.130897901787804</v>
      </c>
      <c r="K95" s="146">
        <f t="shared" si="17"/>
        <v>99.292286295841322</v>
      </c>
      <c r="L95" s="146">
        <f t="shared" si="18"/>
        <v>95.735074355500956</v>
      </c>
    </row>
    <row r="96" spans="1:12" ht="15" customHeight="1" x14ac:dyDescent="0.2">
      <c r="A96" s="90" t="s">
        <v>76</v>
      </c>
      <c r="B96" s="31">
        <v>30000</v>
      </c>
      <c r="C96" s="71">
        <v>14358</v>
      </c>
      <c r="D96" s="69">
        <v>14358</v>
      </c>
      <c r="E96" s="169">
        <v>10104.33</v>
      </c>
      <c r="F96" s="69">
        <v>14179.22</v>
      </c>
      <c r="G96" s="85">
        <v>9955.39</v>
      </c>
      <c r="H96" s="65">
        <v>0</v>
      </c>
      <c r="I96" s="38">
        <f t="shared" si="20"/>
        <v>98.754840507034402</v>
      </c>
      <c r="J96" s="123">
        <f t="shared" si="21"/>
        <v>70.374216464688672</v>
      </c>
      <c r="K96" s="146">
        <f t="shared" si="17"/>
        <v>98.754840507034402</v>
      </c>
      <c r="L96" s="146">
        <f t="shared" si="18"/>
        <v>70.374216464688672</v>
      </c>
    </row>
    <row r="97" spans="1:12" s="86" customFormat="1" ht="15" customHeight="1" x14ac:dyDescent="0.2">
      <c r="A97" s="90" t="s">
        <v>93</v>
      </c>
      <c r="B97" s="31">
        <v>150000</v>
      </c>
      <c r="C97" s="71">
        <v>143306</v>
      </c>
      <c r="D97" s="69">
        <v>143306</v>
      </c>
      <c r="E97" s="169">
        <v>55709.57</v>
      </c>
      <c r="F97" s="69">
        <v>134116.25</v>
      </c>
      <c r="G97" s="85">
        <v>49539.88</v>
      </c>
      <c r="H97" s="65">
        <v>0</v>
      </c>
      <c r="I97" s="38">
        <f t="shared" si="20"/>
        <v>93.587323629157197</v>
      </c>
      <c r="J97" s="123">
        <f t="shared" ref="J97:J107" si="22">+E97/D97*100</f>
        <v>38.87455514772585</v>
      </c>
      <c r="K97" s="146">
        <f t="shared" si="17"/>
        <v>93.587323629157197</v>
      </c>
      <c r="L97" s="146">
        <f t="shared" si="18"/>
        <v>38.87455514772585</v>
      </c>
    </row>
    <row r="98" spans="1:12" ht="15" customHeight="1" x14ac:dyDescent="0.2">
      <c r="A98" s="90" t="s">
        <v>77</v>
      </c>
      <c r="B98" s="31">
        <v>50000</v>
      </c>
      <c r="C98" s="71">
        <v>566402</v>
      </c>
      <c r="D98" s="69">
        <v>566402</v>
      </c>
      <c r="E98" s="169">
        <v>91961.18</v>
      </c>
      <c r="F98" s="69">
        <v>556748.07999999996</v>
      </c>
      <c r="G98" s="85">
        <v>50674.51</v>
      </c>
      <c r="H98" s="65">
        <v>0</v>
      </c>
      <c r="I98" s="38">
        <f t="shared" si="20"/>
        <v>98.295570990215424</v>
      </c>
      <c r="J98" s="123">
        <f t="shared" si="22"/>
        <v>16.236026708945236</v>
      </c>
      <c r="K98" s="146">
        <f t="shared" si="17"/>
        <v>98.295570990215424</v>
      </c>
      <c r="L98" s="146">
        <f t="shared" si="18"/>
        <v>16.236026708945236</v>
      </c>
    </row>
    <row r="99" spans="1:12" ht="15" customHeight="1" x14ac:dyDescent="0.2">
      <c r="A99" s="115" t="s">
        <v>96</v>
      </c>
      <c r="B99" s="31">
        <v>3600000</v>
      </c>
      <c r="C99" s="71">
        <v>3982295</v>
      </c>
      <c r="D99" s="69">
        <v>3945274</v>
      </c>
      <c r="E99" s="169">
        <v>3232225.95</v>
      </c>
      <c r="F99" s="69">
        <v>3610149.36</v>
      </c>
      <c r="G99" s="85">
        <v>2783608.26</v>
      </c>
      <c r="H99" s="65">
        <v>359915.84</v>
      </c>
      <c r="I99" s="38">
        <f t="shared" si="20"/>
        <v>91.505668807793825</v>
      </c>
      <c r="J99" s="123">
        <f t="shared" si="22"/>
        <v>81.926526522619213</v>
      </c>
      <c r="K99" s="146">
        <f t="shared" si="17"/>
        <v>90.65499567460472</v>
      </c>
      <c r="L99" s="146">
        <f t="shared" si="18"/>
        <v>81.164904910359482</v>
      </c>
    </row>
    <row r="100" spans="1:12" ht="15" customHeight="1" x14ac:dyDescent="0.2">
      <c r="A100" s="115" t="s">
        <v>95</v>
      </c>
      <c r="B100" s="31">
        <v>2000000</v>
      </c>
      <c r="C100" s="71">
        <v>2000000</v>
      </c>
      <c r="D100" s="69">
        <v>1999998</v>
      </c>
      <c r="E100" s="169">
        <v>1534936.75</v>
      </c>
      <c r="F100" s="69">
        <v>1715212.65</v>
      </c>
      <c r="G100" s="85">
        <v>1526421.83</v>
      </c>
      <c r="H100" s="65">
        <v>0</v>
      </c>
      <c r="I100" s="38">
        <f t="shared" si="20"/>
        <v>85.760718260718264</v>
      </c>
      <c r="J100" s="123">
        <f t="shared" si="22"/>
        <v>76.746914246914244</v>
      </c>
      <c r="K100" s="146">
        <f t="shared" si="17"/>
        <v>85.7606325</v>
      </c>
      <c r="L100" s="146">
        <f t="shared" si="18"/>
        <v>76.746837499999998</v>
      </c>
    </row>
    <row r="101" spans="1:12" ht="15" customHeight="1" x14ac:dyDescent="0.2">
      <c r="A101" s="96" t="s">
        <v>18</v>
      </c>
      <c r="B101" s="88">
        <f t="shared" ref="B101:H101" si="23">SUM(B102)</f>
        <v>10244319</v>
      </c>
      <c r="C101" s="88">
        <f t="shared" si="23"/>
        <v>10452686</v>
      </c>
      <c r="D101" s="88">
        <f t="shared" si="23"/>
        <v>9565582</v>
      </c>
      <c r="E101" s="163">
        <f t="shared" si="23"/>
        <v>8644254.3399999999</v>
      </c>
      <c r="F101" s="88">
        <f t="shared" si="23"/>
        <v>9064271.6400000006</v>
      </c>
      <c r="G101" s="88">
        <f t="shared" si="23"/>
        <v>8477812.1300000008</v>
      </c>
      <c r="H101" s="111">
        <f t="shared" si="23"/>
        <v>0</v>
      </c>
      <c r="I101" s="97">
        <f t="shared" ref="I101:I109" si="24">+F101/D101*100</f>
        <v>94.759227823252161</v>
      </c>
      <c r="J101" s="125">
        <f t="shared" si="22"/>
        <v>90.368305242691974</v>
      </c>
      <c r="K101" s="144">
        <f t="shared" si="17"/>
        <v>86.71715231855238</v>
      </c>
      <c r="L101" s="144">
        <f t="shared" si="18"/>
        <v>82.698880842684844</v>
      </c>
    </row>
    <row r="102" spans="1:12" ht="15" customHeight="1" x14ac:dyDescent="0.2">
      <c r="A102" s="90" t="s">
        <v>19</v>
      </c>
      <c r="B102" s="31">
        <v>10244319</v>
      </c>
      <c r="C102" s="72">
        <v>10452686</v>
      </c>
      <c r="D102" s="31">
        <v>9565582</v>
      </c>
      <c r="E102" s="114">
        <v>8644254.3399999999</v>
      </c>
      <c r="F102" s="31">
        <v>9064271.6400000006</v>
      </c>
      <c r="G102" s="116">
        <v>8477812.1300000008</v>
      </c>
      <c r="H102" s="130">
        <v>0</v>
      </c>
      <c r="I102" s="38">
        <f t="shared" si="24"/>
        <v>94.759227823252161</v>
      </c>
      <c r="J102" s="123">
        <f t="shared" si="22"/>
        <v>90.368305242691974</v>
      </c>
      <c r="K102" s="146">
        <f t="shared" si="17"/>
        <v>86.71715231855238</v>
      </c>
      <c r="L102" s="146">
        <f t="shared" si="18"/>
        <v>82.698880842684844</v>
      </c>
    </row>
    <row r="103" spans="1:12" ht="15" customHeight="1" x14ac:dyDescent="0.2">
      <c r="A103" s="96" t="s">
        <v>20</v>
      </c>
      <c r="B103" s="88">
        <f t="shared" ref="B103:H103" si="25">SUM(B104:B107)</f>
        <v>261277</v>
      </c>
      <c r="C103" s="88">
        <f>SUM(C104:C107)</f>
        <v>208119</v>
      </c>
      <c r="D103" s="88">
        <f t="shared" si="25"/>
        <v>195340</v>
      </c>
      <c r="E103" s="163">
        <f t="shared" si="25"/>
        <v>174656.68</v>
      </c>
      <c r="F103" s="88">
        <f t="shared" si="25"/>
        <v>182191.01</v>
      </c>
      <c r="G103" s="111">
        <f t="shared" si="25"/>
        <v>173161</v>
      </c>
      <c r="H103" s="111">
        <f t="shared" si="25"/>
        <v>0</v>
      </c>
      <c r="I103" s="97">
        <f t="shared" si="24"/>
        <v>93.268664891983207</v>
      </c>
      <c r="J103" s="125">
        <f t="shared" si="22"/>
        <v>89.411631002354866</v>
      </c>
      <c r="K103" s="144">
        <f t="shared" si="17"/>
        <v>87.541747750085293</v>
      </c>
      <c r="L103" s="144">
        <f t="shared" si="18"/>
        <v>83.921544885378069</v>
      </c>
    </row>
    <row r="104" spans="1:12" ht="15" customHeight="1" x14ac:dyDescent="0.2">
      <c r="A104" s="90" t="s">
        <v>63</v>
      </c>
      <c r="B104" s="31">
        <v>85000</v>
      </c>
      <c r="C104" s="72">
        <v>48864</v>
      </c>
      <c r="D104" s="31">
        <v>45436</v>
      </c>
      <c r="E104" s="114">
        <v>37519.43</v>
      </c>
      <c r="F104" s="31">
        <v>40669.21</v>
      </c>
      <c r="G104" s="85">
        <v>37177.33</v>
      </c>
      <c r="H104" s="65">
        <v>0</v>
      </c>
      <c r="I104" s="38">
        <f t="shared" si="24"/>
        <v>89.508781582885817</v>
      </c>
      <c r="J104" s="123">
        <f t="shared" si="22"/>
        <v>82.576437186372047</v>
      </c>
      <c r="K104" s="146">
        <f t="shared" si="17"/>
        <v>83.229391781270465</v>
      </c>
      <c r="L104" s="146">
        <f t="shared" si="18"/>
        <v>76.78337835625409</v>
      </c>
    </row>
    <row r="105" spans="1:12" ht="15" customHeight="1" x14ac:dyDescent="0.2">
      <c r="A105" s="90" t="s">
        <v>91</v>
      </c>
      <c r="B105" s="31">
        <v>66277</v>
      </c>
      <c r="C105" s="72">
        <v>61642</v>
      </c>
      <c r="D105" s="31">
        <v>60769</v>
      </c>
      <c r="E105" s="114">
        <v>58361.37</v>
      </c>
      <c r="F105" s="31">
        <v>58886.87</v>
      </c>
      <c r="G105" s="85">
        <v>58141.07</v>
      </c>
      <c r="H105" s="65">
        <v>0</v>
      </c>
      <c r="I105" s="38">
        <f t="shared" si="24"/>
        <v>96.902812289160607</v>
      </c>
      <c r="J105" s="123">
        <f t="shared" si="22"/>
        <v>96.038062169856346</v>
      </c>
      <c r="K105" s="146">
        <f t="shared" si="17"/>
        <v>95.530433795139686</v>
      </c>
      <c r="L105" s="146">
        <f t="shared" si="18"/>
        <v>94.677930631712144</v>
      </c>
    </row>
    <row r="106" spans="1:12" ht="15" customHeight="1" x14ac:dyDescent="0.2">
      <c r="A106" s="90" t="s">
        <v>64</v>
      </c>
      <c r="B106" s="31">
        <v>50000</v>
      </c>
      <c r="C106" s="72">
        <v>50491</v>
      </c>
      <c r="D106" s="31">
        <v>45805</v>
      </c>
      <c r="E106" s="114">
        <v>43324.26</v>
      </c>
      <c r="F106" s="31">
        <v>43333.31</v>
      </c>
      <c r="G106" s="85">
        <v>42856.51</v>
      </c>
      <c r="H106" s="65">
        <v>0</v>
      </c>
      <c r="I106" s="38">
        <f t="shared" si="24"/>
        <v>94.603886038642059</v>
      </c>
      <c r="J106" s="123">
        <f t="shared" si="22"/>
        <v>94.584128370265262</v>
      </c>
      <c r="K106" s="146">
        <f t="shared" si="17"/>
        <v>85.823829989503082</v>
      </c>
      <c r="L106" s="146">
        <f t="shared" si="18"/>
        <v>85.80590600305004</v>
      </c>
    </row>
    <row r="107" spans="1:12" ht="15" customHeight="1" x14ac:dyDescent="0.2">
      <c r="A107" s="90" t="s">
        <v>65</v>
      </c>
      <c r="B107" s="31">
        <v>60000</v>
      </c>
      <c r="C107" s="72">
        <v>47122</v>
      </c>
      <c r="D107" s="31">
        <v>43330</v>
      </c>
      <c r="E107" s="114">
        <v>35451.620000000003</v>
      </c>
      <c r="F107" s="31">
        <v>39301.620000000003</v>
      </c>
      <c r="G107" s="85">
        <v>34986.089999999997</v>
      </c>
      <c r="H107" s="65">
        <v>0</v>
      </c>
      <c r="I107" s="76">
        <f t="shared" si="24"/>
        <v>90.70302330948536</v>
      </c>
      <c r="J107" s="123">
        <f t="shared" si="22"/>
        <v>81.817724440341564</v>
      </c>
      <c r="K107" s="146">
        <f t="shared" si="17"/>
        <v>83.403972666694969</v>
      </c>
      <c r="L107" s="146">
        <f t="shared" si="18"/>
        <v>75.233691269470739</v>
      </c>
    </row>
    <row r="108" spans="1:12" ht="15" customHeight="1" x14ac:dyDescent="0.2">
      <c r="A108" s="90"/>
      <c r="B108" s="31"/>
      <c r="C108" s="72"/>
      <c r="D108" s="31"/>
      <c r="E108" s="114"/>
      <c r="F108" s="31"/>
      <c r="G108" s="85"/>
      <c r="H108" s="65"/>
      <c r="I108" s="76"/>
      <c r="K108" s="146"/>
      <c r="L108" s="146"/>
    </row>
    <row r="109" spans="1:12" ht="15" customHeight="1" x14ac:dyDescent="0.2">
      <c r="A109" s="96" t="s">
        <v>21</v>
      </c>
      <c r="B109" s="26">
        <f t="shared" ref="B109:H109" si="26">SUM(B111+B116)</f>
        <v>5171444</v>
      </c>
      <c r="C109" s="26">
        <f t="shared" si="26"/>
        <v>4948759</v>
      </c>
      <c r="D109" s="26">
        <f t="shared" si="26"/>
        <v>4900861</v>
      </c>
      <c r="E109" s="152">
        <f t="shared" si="26"/>
        <v>4406219.71</v>
      </c>
      <c r="F109" s="26">
        <f t="shared" si="26"/>
        <v>4692575.2799999993</v>
      </c>
      <c r="G109" s="81">
        <f t="shared" si="26"/>
        <v>4296059.2700000005</v>
      </c>
      <c r="H109" s="81">
        <f t="shared" si="26"/>
        <v>27006.799999999999</v>
      </c>
      <c r="I109" s="97">
        <f t="shared" si="24"/>
        <v>95.750017802994194</v>
      </c>
      <c r="J109" s="127">
        <f>+E109/D109*100</f>
        <v>89.907053270843633</v>
      </c>
      <c r="K109" s="144">
        <f t="shared" si="17"/>
        <v>94.823273471187406</v>
      </c>
      <c r="L109" s="144">
        <f t="shared" si="18"/>
        <v>89.036861766758093</v>
      </c>
    </row>
    <row r="110" spans="1:12" ht="15" customHeight="1" x14ac:dyDescent="0.2">
      <c r="A110" s="19"/>
      <c r="B110" s="34"/>
      <c r="C110" s="74"/>
      <c r="D110" s="34"/>
      <c r="E110" s="113"/>
      <c r="F110" s="34"/>
      <c r="G110" s="84"/>
      <c r="H110" s="75"/>
      <c r="I110" s="128"/>
      <c r="K110" s="146"/>
      <c r="L110" s="146"/>
    </row>
    <row r="111" spans="1:12" ht="15" customHeight="1" x14ac:dyDescent="0.2">
      <c r="A111" s="19" t="s">
        <v>92</v>
      </c>
      <c r="B111" s="26">
        <f t="shared" ref="B111:G111" si="27">SUM(B112:B115)</f>
        <v>2053728</v>
      </c>
      <c r="C111" s="26">
        <f t="shared" si="27"/>
        <v>2241543</v>
      </c>
      <c r="D111" s="26">
        <f t="shared" si="27"/>
        <v>2197988</v>
      </c>
      <c r="E111" s="26">
        <f t="shared" si="27"/>
        <v>1706533.76</v>
      </c>
      <c r="F111" s="26">
        <f t="shared" si="27"/>
        <v>1992689.3299999996</v>
      </c>
      <c r="G111" s="26">
        <f t="shared" si="27"/>
        <v>1596881.49</v>
      </c>
      <c r="H111" s="81">
        <f>SUM(H112+H113+H115)</f>
        <v>27006.799999999999</v>
      </c>
      <c r="I111" s="77">
        <f t="shared" ref="I111:I118" si="28">+F111/D111*100</f>
        <v>90.65970014394982</v>
      </c>
      <c r="J111" s="127">
        <f t="shared" ref="J111:J118" si="29">+E111/D111*100</f>
        <v>77.64072233333394</v>
      </c>
      <c r="K111" s="144">
        <f t="shared" si="17"/>
        <v>88.898108579670321</v>
      </c>
      <c r="L111" s="144">
        <f t="shared" si="18"/>
        <v>76.132100075706774</v>
      </c>
    </row>
    <row r="112" spans="1:12" ht="15" customHeight="1" x14ac:dyDescent="0.2">
      <c r="A112" s="62" t="s">
        <v>66</v>
      </c>
      <c r="B112" s="31">
        <v>488433</v>
      </c>
      <c r="C112" s="72">
        <v>861047</v>
      </c>
      <c r="D112" s="31">
        <v>822246</v>
      </c>
      <c r="E112" s="114">
        <v>694333.55</v>
      </c>
      <c r="F112" s="31">
        <v>736865.72</v>
      </c>
      <c r="G112" s="85">
        <v>662298.42000000004</v>
      </c>
      <c r="H112" s="65">
        <v>21400</v>
      </c>
      <c r="I112" s="38">
        <f t="shared" si="28"/>
        <v>89.616212179809935</v>
      </c>
      <c r="J112" s="123">
        <f t="shared" si="29"/>
        <v>84.443530281691864</v>
      </c>
      <c r="K112" s="146">
        <f t="shared" si="17"/>
        <v>85.577874378518231</v>
      </c>
      <c r="L112" s="146">
        <f t="shared" si="18"/>
        <v>80.638286876326148</v>
      </c>
    </row>
    <row r="113" spans="1:12" ht="15" customHeight="1" x14ac:dyDescent="0.2">
      <c r="A113" s="62" t="s">
        <v>70</v>
      </c>
      <c r="B113" s="83">
        <v>1140000</v>
      </c>
      <c r="C113" s="72">
        <v>591684</v>
      </c>
      <c r="D113" s="31">
        <v>588486</v>
      </c>
      <c r="E113" s="114">
        <v>481450.45</v>
      </c>
      <c r="F113" s="31">
        <v>547082.35</v>
      </c>
      <c r="G113" s="85">
        <v>470971.97</v>
      </c>
      <c r="H113" s="65">
        <v>5606.8</v>
      </c>
      <c r="I113" s="38">
        <f t="shared" si="28"/>
        <v>92.964378082061415</v>
      </c>
      <c r="J113" s="123">
        <f t="shared" si="29"/>
        <v>81.811708349901267</v>
      </c>
      <c r="K113" s="146">
        <f t="shared" si="17"/>
        <v>92.461913791821303</v>
      </c>
      <c r="L113" s="146">
        <f t="shared" si="18"/>
        <v>81.369523259036924</v>
      </c>
    </row>
    <row r="114" spans="1:12" ht="15" customHeight="1" x14ac:dyDescent="0.2">
      <c r="A114" s="62" t="s">
        <v>104</v>
      </c>
      <c r="B114" s="83">
        <v>219495</v>
      </c>
      <c r="C114" s="72">
        <v>431410</v>
      </c>
      <c r="D114" s="31">
        <v>431410</v>
      </c>
      <c r="E114" s="114">
        <v>302518.59000000003</v>
      </c>
      <c r="F114" s="31">
        <v>380668.86</v>
      </c>
      <c r="G114" s="85">
        <v>265321.36</v>
      </c>
      <c r="H114" s="65">
        <v>0</v>
      </c>
      <c r="I114" s="38">
        <f t="shared" si="28"/>
        <v>88.238302311026629</v>
      </c>
      <c r="J114" s="123">
        <f t="shared" si="29"/>
        <v>70.123221529403594</v>
      </c>
      <c r="K114" s="146">
        <f t="shared" si="17"/>
        <v>88.238302311026629</v>
      </c>
      <c r="L114" s="146">
        <f t="shared" si="18"/>
        <v>70.123221529403594</v>
      </c>
    </row>
    <row r="115" spans="1:12" ht="15" customHeight="1" x14ac:dyDescent="0.2">
      <c r="A115" s="62" t="s">
        <v>82</v>
      </c>
      <c r="B115" s="31">
        <v>205800</v>
      </c>
      <c r="C115" s="72">
        <v>357402</v>
      </c>
      <c r="D115" s="31">
        <v>355846</v>
      </c>
      <c r="E115" s="114">
        <v>228231.17</v>
      </c>
      <c r="F115" s="31">
        <v>328072.40000000002</v>
      </c>
      <c r="G115" s="85">
        <v>198289.74</v>
      </c>
      <c r="H115" s="65">
        <v>0</v>
      </c>
      <c r="I115" s="38">
        <f t="shared" si="28"/>
        <v>92.195050667985598</v>
      </c>
      <c r="J115" s="123">
        <f t="shared" si="29"/>
        <v>64.137624140780005</v>
      </c>
      <c r="K115" s="146">
        <f t="shared" si="17"/>
        <v>91.793666515576305</v>
      </c>
      <c r="L115" s="146">
        <f t="shared" si="18"/>
        <v>63.85839195080051</v>
      </c>
    </row>
    <row r="116" spans="1:12" ht="15" customHeight="1" x14ac:dyDescent="0.2">
      <c r="A116" s="96" t="s">
        <v>22</v>
      </c>
      <c r="B116" s="88">
        <f t="shared" ref="B116:H116" si="30">SUM(B117:B119)</f>
        <v>3117716</v>
      </c>
      <c r="C116" s="88">
        <f t="shared" si="30"/>
        <v>2707216</v>
      </c>
      <c r="D116" s="88">
        <f t="shared" si="30"/>
        <v>2702873</v>
      </c>
      <c r="E116" s="88">
        <f t="shared" si="30"/>
        <v>2699685.95</v>
      </c>
      <c r="F116" s="88">
        <f t="shared" si="30"/>
        <v>2699885.95</v>
      </c>
      <c r="G116" s="88">
        <f t="shared" si="30"/>
        <v>2699177.7800000003</v>
      </c>
      <c r="H116" s="88">
        <f t="shared" si="30"/>
        <v>0</v>
      </c>
      <c r="I116" s="97">
        <f>+F116/D116*100</f>
        <v>99.889486113480004</v>
      </c>
      <c r="J116" s="125">
        <f>+E116/D116*100</f>
        <v>99.882086579724614</v>
      </c>
      <c r="K116" s="144">
        <f t="shared" si="17"/>
        <v>99.729240297043162</v>
      </c>
      <c r="L116" s="144">
        <f t="shared" si="18"/>
        <v>99.721852633849679</v>
      </c>
    </row>
    <row r="117" spans="1:12" ht="15" customHeight="1" x14ac:dyDescent="0.2">
      <c r="A117" s="30" t="s">
        <v>83</v>
      </c>
      <c r="B117" s="31">
        <v>1179596</v>
      </c>
      <c r="C117" s="72">
        <v>1179596</v>
      </c>
      <c r="D117" s="72">
        <v>1179596</v>
      </c>
      <c r="E117" s="171">
        <v>1179596</v>
      </c>
      <c r="F117" s="31">
        <v>1179596</v>
      </c>
      <c r="G117" s="83">
        <v>1179596</v>
      </c>
      <c r="H117" s="65">
        <v>0</v>
      </c>
      <c r="I117" s="38">
        <f t="shared" si="28"/>
        <v>100</v>
      </c>
      <c r="J117" s="123">
        <f t="shared" si="29"/>
        <v>100</v>
      </c>
      <c r="K117" s="146">
        <f t="shared" si="17"/>
        <v>100</v>
      </c>
      <c r="L117" s="146">
        <f t="shared" si="18"/>
        <v>100</v>
      </c>
    </row>
    <row r="118" spans="1:12" ht="15" customHeight="1" x14ac:dyDescent="0.2">
      <c r="A118" s="30" t="s">
        <v>84</v>
      </c>
      <c r="B118" s="31">
        <v>1528620</v>
      </c>
      <c r="C118" s="72">
        <v>1527620</v>
      </c>
      <c r="D118" s="72">
        <v>1523277</v>
      </c>
      <c r="E118" s="171">
        <v>1520089.95</v>
      </c>
      <c r="F118" s="31">
        <v>1520289.95</v>
      </c>
      <c r="G118" s="83">
        <v>1519581.78</v>
      </c>
      <c r="H118" s="65">
        <v>0</v>
      </c>
      <c r="I118" s="38">
        <f t="shared" si="28"/>
        <v>99.803906315135066</v>
      </c>
      <c r="J118" s="123">
        <f t="shared" si="29"/>
        <v>99.790776726754231</v>
      </c>
      <c r="K118" s="146">
        <f t="shared" si="17"/>
        <v>99.520165355258499</v>
      </c>
      <c r="L118" s="146">
        <f t="shared" si="18"/>
        <v>99.507073094094082</v>
      </c>
    </row>
    <row r="119" spans="1:12" ht="15" customHeight="1" x14ac:dyDescent="0.2">
      <c r="A119" s="30" t="s">
        <v>103</v>
      </c>
      <c r="B119" s="31">
        <v>409500</v>
      </c>
      <c r="C119" s="72">
        <v>0</v>
      </c>
      <c r="D119" s="72">
        <v>0</v>
      </c>
      <c r="E119" s="171">
        <v>0</v>
      </c>
      <c r="F119" s="31">
        <v>0</v>
      </c>
      <c r="G119" s="83">
        <v>0</v>
      </c>
      <c r="H119" s="65">
        <v>0</v>
      </c>
      <c r="I119" s="38">
        <v>0</v>
      </c>
      <c r="J119" s="35">
        <v>0</v>
      </c>
      <c r="K119" s="146">
        <v>0</v>
      </c>
      <c r="L119" s="146">
        <v>0</v>
      </c>
    </row>
    <row r="120" spans="1:12" ht="15" customHeight="1" x14ac:dyDescent="0.2">
      <c r="A120" s="40"/>
      <c r="B120" s="34"/>
      <c r="C120" s="74"/>
      <c r="D120" s="34"/>
      <c r="E120" s="113"/>
      <c r="F120" s="34"/>
      <c r="G120" s="84"/>
      <c r="H120" s="66"/>
      <c r="I120" s="135"/>
      <c r="K120" s="146"/>
      <c r="L120" s="146"/>
    </row>
    <row r="121" spans="1:12" ht="15" customHeight="1" x14ac:dyDescent="0.2">
      <c r="A121" s="53" t="s">
        <v>25</v>
      </c>
      <c r="B121" s="70">
        <f t="shared" ref="B121:H121" si="31">+B122+B123+B124</f>
        <v>3702093</v>
      </c>
      <c r="C121" s="70">
        <f t="shared" si="31"/>
        <v>3702093</v>
      </c>
      <c r="D121" s="70">
        <f t="shared" si="31"/>
        <v>3680904</v>
      </c>
      <c r="E121" s="172">
        <f t="shared" si="31"/>
        <v>2984439</v>
      </c>
      <c r="F121" s="70">
        <f t="shared" si="31"/>
        <v>3702093</v>
      </c>
      <c r="G121" s="112">
        <f t="shared" si="31"/>
        <v>2854833</v>
      </c>
      <c r="H121" s="67">
        <f t="shared" si="31"/>
        <v>0</v>
      </c>
      <c r="I121" s="54">
        <f>+F121/D121*100</f>
        <v>100.57564663463106</v>
      </c>
      <c r="J121" s="127">
        <f>+E121/D121*100</f>
        <v>81.078968644659028</v>
      </c>
      <c r="K121" s="144">
        <f t="shared" si="17"/>
        <v>100</v>
      </c>
      <c r="L121" s="144">
        <f t="shared" si="18"/>
        <v>80.614911618913951</v>
      </c>
    </row>
    <row r="122" spans="1:12" ht="15" customHeight="1" x14ac:dyDescent="0.2">
      <c r="A122" s="55" t="s">
        <v>26</v>
      </c>
      <c r="B122" s="31">
        <v>2023999</v>
      </c>
      <c r="C122" s="31">
        <v>2023999</v>
      </c>
      <c r="D122" s="31">
        <v>2002810</v>
      </c>
      <c r="E122" s="114">
        <v>1558209</v>
      </c>
      <c r="F122" s="31">
        <v>2023999</v>
      </c>
      <c r="G122" s="83">
        <v>1558209</v>
      </c>
      <c r="H122" s="68">
        <v>0</v>
      </c>
      <c r="I122" s="56">
        <f>+F122/D122*100</f>
        <v>101.05796356119652</v>
      </c>
      <c r="J122" s="123">
        <f>+E122/D122*100</f>
        <v>77.801139399144205</v>
      </c>
      <c r="K122" s="146">
        <f t="shared" si="17"/>
        <v>100</v>
      </c>
      <c r="L122" s="146">
        <f t="shared" si="18"/>
        <v>76.986648708818535</v>
      </c>
    </row>
    <row r="123" spans="1:12" ht="15" customHeight="1" x14ac:dyDescent="0.2">
      <c r="A123" s="55" t="s">
        <v>71</v>
      </c>
      <c r="B123" s="31">
        <v>648035</v>
      </c>
      <c r="C123" s="31">
        <v>648035</v>
      </c>
      <c r="D123" s="31">
        <v>648035</v>
      </c>
      <c r="E123" s="114">
        <v>648035</v>
      </c>
      <c r="F123" s="31">
        <v>648035</v>
      </c>
      <c r="G123" s="83">
        <v>518429</v>
      </c>
      <c r="H123" s="68">
        <v>0</v>
      </c>
      <c r="I123" s="56">
        <f>+F123/D123*100</f>
        <v>100</v>
      </c>
      <c r="J123" s="123">
        <f>+E123/D123*100</f>
        <v>100</v>
      </c>
      <c r="K123" s="146">
        <f t="shared" si="17"/>
        <v>100</v>
      </c>
      <c r="L123" s="146">
        <f t="shared" si="18"/>
        <v>100</v>
      </c>
    </row>
    <row r="124" spans="1:12" ht="15" customHeight="1" x14ac:dyDescent="0.2">
      <c r="A124" s="55" t="s">
        <v>69</v>
      </c>
      <c r="B124" s="73">
        <v>1030059</v>
      </c>
      <c r="C124" s="73">
        <v>1030059</v>
      </c>
      <c r="D124" s="73">
        <v>1030059</v>
      </c>
      <c r="E124" s="173">
        <v>778195</v>
      </c>
      <c r="F124" s="31">
        <v>1030059</v>
      </c>
      <c r="G124" s="83">
        <v>778195</v>
      </c>
      <c r="H124" s="68">
        <v>0</v>
      </c>
      <c r="I124" s="56">
        <f>+F124/D124*100</f>
        <v>100</v>
      </c>
      <c r="J124" s="123">
        <f>+E124/D124*100</f>
        <v>75.548585081048756</v>
      </c>
      <c r="K124" s="146">
        <f t="shared" si="17"/>
        <v>100</v>
      </c>
      <c r="L124" s="146">
        <f t="shared" si="18"/>
        <v>75.548585081048756</v>
      </c>
    </row>
    <row r="125" spans="1:12" ht="15" customHeight="1" x14ac:dyDescent="0.2">
      <c r="A125" s="57"/>
      <c r="B125" s="52"/>
      <c r="C125" s="52"/>
      <c r="D125" s="52"/>
      <c r="E125" s="174"/>
      <c r="F125" s="52"/>
      <c r="G125" s="131"/>
      <c r="H125" s="64"/>
      <c r="I125" s="38"/>
      <c r="J125" s="123"/>
      <c r="K125" s="142"/>
      <c r="L125" s="146"/>
    </row>
    <row r="126" spans="1:12" ht="15" customHeight="1" x14ac:dyDescent="0.2">
      <c r="A126" s="178"/>
      <c r="B126" s="178"/>
      <c r="C126" s="178"/>
      <c r="D126" s="178"/>
      <c r="E126" s="178"/>
      <c r="F126" s="178"/>
      <c r="G126" s="178"/>
      <c r="H126" s="178"/>
      <c r="I126" s="178"/>
      <c r="L126" s="153"/>
    </row>
    <row r="127" spans="1:12" ht="15" customHeight="1" x14ac:dyDescent="0.2">
      <c r="A127" s="58"/>
      <c r="B127" s="59"/>
      <c r="C127" s="59"/>
      <c r="D127" s="59"/>
      <c r="E127" s="59"/>
      <c r="F127" s="59"/>
      <c r="G127" s="59"/>
      <c r="H127" s="59"/>
      <c r="I127" s="60"/>
      <c r="L127" s="153"/>
    </row>
    <row r="128" spans="1:12" ht="15" customHeight="1" x14ac:dyDescent="0.2">
      <c r="A128" s="178" t="s">
        <v>111</v>
      </c>
      <c r="B128" s="178"/>
      <c r="C128" s="178"/>
      <c r="D128" s="178"/>
      <c r="E128" s="178"/>
      <c r="F128" s="178"/>
      <c r="G128" s="178"/>
      <c r="H128" s="178"/>
      <c r="I128" s="178"/>
      <c r="L128" s="153"/>
    </row>
    <row r="129" spans="1:9" ht="15" x14ac:dyDescent="0.2">
      <c r="A129" s="33"/>
      <c r="B129" s="61"/>
      <c r="C129" s="39"/>
      <c r="D129" s="39"/>
      <c r="E129" s="39"/>
      <c r="F129" s="39"/>
      <c r="G129" s="39"/>
      <c r="H129" s="39"/>
      <c r="I129" s="39"/>
    </row>
    <row r="130" spans="1:9" ht="15" x14ac:dyDescent="0.2">
      <c r="A130" s="33"/>
      <c r="B130" s="61"/>
      <c r="C130" s="39"/>
      <c r="D130" s="39"/>
      <c r="E130" s="39"/>
      <c r="F130" s="39"/>
      <c r="G130" s="39"/>
      <c r="H130" s="39"/>
      <c r="I130" s="39"/>
    </row>
    <row r="131" spans="1:9" ht="15" x14ac:dyDescent="0.2">
      <c r="A131" s="33"/>
      <c r="B131" s="61"/>
      <c r="C131" s="39"/>
      <c r="D131" s="39"/>
      <c r="E131" s="39"/>
      <c r="F131" s="39"/>
      <c r="G131" s="39"/>
      <c r="H131" s="39"/>
      <c r="I131" s="39"/>
    </row>
    <row r="132" spans="1:9" ht="15" x14ac:dyDescent="0.2">
      <c r="A132" s="33"/>
      <c r="B132" s="61"/>
      <c r="C132" s="39"/>
      <c r="D132" s="39"/>
      <c r="E132" s="39"/>
      <c r="F132" s="39"/>
      <c r="G132" s="39"/>
      <c r="H132" s="39"/>
      <c r="I132" s="39"/>
    </row>
    <row r="133" spans="1:9" ht="15" x14ac:dyDescent="0.2">
      <c r="A133" s="33"/>
      <c r="B133" s="61"/>
      <c r="C133" s="39"/>
      <c r="D133" s="39"/>
      <c r="E133" s="39"/>
      <c r="F133" s="39"/>
      <c r="G133" s="39"/>
      <c r="H133" s="39"/>
      <c r="I133" s="39"/>
    </row>
    <row r="134" spans="1:9" ht="15" x14ac:dyDescent="0.2">
      <c r="A134" s="33"/>
      <c r="B134" s="61"/>
      <c r="C134" s="39"/>
      <c r="D134" s="39"/>
      <c r="E134" s="39"/>
      <c r="F134" s="39"/>
      <c r="G134" s="39"/>
      <c r="H134" s="39"/>
      <c r="I134" s="39"/>
    </row>
    <row r="135" spans="1:9" ht="15" x14ac:dyDescent="0.2">
      <c r="A135" s="33"/>
      <c r="B135" s="61"/>
      <c r="C135" s="39"/>
      <c r="D135" s="39"/>
      <c r="E135" s="39"/>
      <c r="F135" s="39"/>
      <c r="G135" s="39"/>
      <c r="H135" s="39"/>
      <c r="I135" s="39"/>
    </row>
    <row r="136" spans="1:9" ht="15" x14ac:dyDescent="0.2">
      <c r="A136" s="33"/>
      <c r="B136" s="61"/>
      <c r="C136" s="39"/>
      <c r="D136" s="39"/>
      <c r="E136" s="39"/>
      <c r="F136" s="39"/>
      <c r="G136" s="39"/>
      <c r="H136" s="39"/>
      <c r="I136" s="39"/>
    </row>
    <row r="137" spans="1:9" ht="15" x14ac:dyDescent="0.2">
      <c r="A137" s="33"/>
      <c r="B137" s="61"/>
      <c r="C137" s="39"/>
      <c r="D137" s="39"/>
      <c r="E137" s="39"/>
      <c r="F137" s="39"/>
      <c r="G137" s="39"/>
      <c r="H137" s="39"/>
      <c r="I137" s="39"/>
    </row>
    <row r="138" spans="1:9" ht="15" x14ac:dyDescent="0.2">
      <c r="A138" s="33"/>
      <c r="B138" s="61"/>
      <c r="C138" s="39"/>
      <c r="D138" s="39"/>
      <c r="E138" s="39"/>
      <c r="F138" s="39"/>
      <c r="G138" s="39"/>
      <c r="H138" s="39"/>
      <c r="I138" s="39"/>
    </row>
    <row r="139" spans="1:9" ht="15" x14ac:dyDescent="0.2">
      <c r="A139" s="33"/>
      <c r="B139" s="61"/>
      <c r="C139" s="39"/>
      <c r="D139" s="39"/>
      <c r="E139" s="39"/>
      <c r="F139" s="39"/>
      <c r="G139" s="39"/>
      <c r="H139" s="39"/>
      <c r="I139" s="39"/>
    </row>
    <row r="140" spans="1:9" ht="15" x14ac:dyDescent="0.2">
      <c r="A140" s="33"/>
      <c r="B140" s="61"/>
      <c r="C140" s="39"/>
      <c r="D140" s="39"/>
      <c r="E140" s="39"/>
      <c r="F140" s="39"/>
      <c r="G140" s="39"/>
      <c r="H140" s="39"/>
      <c r="I140" s="39"/>
    </row>
    <row r="141" spans="1:9" ht="15" x14ac:dyDescent="0.2">
      <c r="A141" s="33"/>
      <c r="B141" s="61"/>
      <c r="C141" s="39"/>
      <c r="D141" s="39"/>
      <c r="E141" s="39"/>
      <c r="F141" s="39"/>
      <c r="G141" s="39"/>
      <c r="H141" s="39"/>
      <c r="I141" s="39"/>
    </row>
    <row r="142" spans="1:9" ht="15" x14ac:dyDescent="0.2">
      <c r="A142" s="33"/>
      <c r="B142" s="61"/>
      <c r="C142" s="39"/>
      <c r="D142" s="39"/>
      <c r="E142" s="39"/>
      <c r="F142" s="39"/>
      <c r="G142" s="39"/>
      <c r="H142" s="39"/>
      <c r="I142" s="39"/>
    </row>
    <row r="143" spans="1:9" ht="15" x14ac:dyDescent="0.2">
      <c r="A143" s="33"/>
      <c r="B143" s="61"/>
      <c r="C143" s="39"/>
      <c r="D143" s="39"/>
      <c r="E143" s="39"/>
      <c r="F143" s="39"/>
      <c r="G143" s="39"/>
      <c r="H143" s="39"/>
      <c r="I143" s="39"/>
    </row>
    <row r="144" spans="1:9" ht="15" x14ac:dyDescent="0.2">
      <c r="A144" s="33"/>
      <c r="B144" s="61"/>
      <c r="C144" s="39"/>
      <c r="D144" s="39"/>
      <c r="E144" s="39"/>
      <c r="F144" s="39"/>
      <c r="G144" s="39"/>
      <c r="H144" s="39"/>
      <c r="I144" s="39"/>
    </row>
    <row r="145" spans="1:9" ht="15" x14ac:dyDescent="0.2">
      <c r="A145" s="33"/>
      <c r="B145" s="61"/>
      <c r="C145" s="39"/>
      <c r="D145" s="39"/>
      <c r="E145" s="39"/>
      <c r="F145" s="39"/>
      <c r="G145" s="39"/>
      <c r="H145" s="39"/>
      <c r="I145" s="39"/>
    </row>
    <row r="146" spans="1:9" ht="15" x14ac:dyDescent="0.2">
      <c r="A146" s="33"/>
      <c r="B146" s="61"/>
      <c r="C146" s="39"/>
      <c r="D146" s="39"/>
      <c r="E146" s="39"/>
      <c r="F146" s="39"/>
      <c r="G146" s="39"/>
      <c r="H146" s="39"/>
      <c r="I146" s="39"/>
    </row>
    <row r="147" spans="1:9" ht="15" x14ac:dyDescent="0.2">
      <c r="A147" s="33"/>
      <c r="B147" s="61"/>
      <c r="C147" s="39"/>
      <c r="D147" s="39"/>
      <c r="E147" s="39"/>
      <c r="F147" s="39"/>
      <c r="G147" s="39"/>
      <c r="H147" s="39"/>
      <c r="I147" s="39"/>
    </row>
    <row r="148" spans="1:9" ht="15" x14ac:dyDescent="0.2">
      <c r="A148" s="33"/>
      <c r="B148" s="61"/>
      <c r="C148" s="39"/>
      <c r="D148" s="39"/>
      <c r="E148" s="39"/>
      <c r="F148" s="39"/>
      <c r="G148" s="39"/>
      <c r="H148" s="39"/>
      <c r="I148" s="39"/>
    </row>
    <row r="149" spans="1:9" ht="15" x14ac:dyDescent="0.2">
      <c r="A149" s="33"/>
      <c r="B149" s="61"/>
      <c r="C149" s="39"/>
      <c r="D149" s="39"/>
      <c r="E149" s="39"/>
      <c r="F149" s="39"/>
      <c r="G149" s="39"/>
      <c r="H149" s="39"/>
      <c r="I149" s="39"/>
    </row>
    <row r="150" spans="1:9" ht="15" x14ac:dyDescent="0.2">
      <c r="A150" s="33"/>
      <c r="B150" s="61"/>
      <c r="C150" s="39"/>
      <c r="D150" s="39"/>
      <c r="E150" s="39"/>
      <c r="F150" s="39"/>
      <c r="G150" s="39"/>
      <c r="H150" s="39"/>
      <c r="I150" s="39"/>
    </row>
    <row r="151" spans="1:9" ht="15" x14ac:dyDescent="0.2">
      <c r="A151" s="33"/>
      <c r="B151" s="61"/>
      <c r="C151" s="39"/>
      <c r="D151" s="39"/>
      <c r="E151" s="39"/>
      <c r="F151" s="39"/>
      <c r="G151" s="39"/>
      <c r="H151" s="39"/>
      <c r="I151" s="39"/>
    </row>
    <row r="152" spans="1:9" ht="15" x14ac:dyDescent="0.2">
      <c r="A152" s="33"/>
      <c r="B152" s="61"/>
      <c r="C152" s="39"/>
      <c r="D152" s="39"/>
      <c r="E152" s="39"/>
      <c r="F152" s="39"/>
      <c r="G152" s="39"/>
      <c r="H152" s="39"/>
      <c r="I152" s="39"/>
    </row>
    <row r="153" spans="1:9" ht="15" x14ac:dyDescent="0.2">
      <c r="A153" s="33"/>
      <c r="B153" s="61"/>
      <c r="C153" s="39"/>
      <c r="D153" s="39"/>
      <c r="E153" s="39"/>
      <c r="F153" s="39"/>
      <c r="G153" s="39"/>
      <c r="H153" s="39"/>
      <c r="I153" s="39"/>
    </row>
    <row r="154" spans="1:9" ht="15" x14ac:dyDescent="0.2">
      <c r="A154" s="33"/>
      <c r="B154" s="61"/>
      <c r="C154" s="39"/>
      <c r="D154" s="39"/>
      <c r="E154" s="39"/>
      <c r="F154" s="39"/>
      <c r="G154" s="39"/>
      <c r="H154" s="39"/>
      <c r="I154" s="39"/>
    </row>
  </sheetData>
  <mergeCells count="9">
    <mergeCell ref="A3:J3"/>
    <mergeCell ref="A2:J2"/>
    <mergeCell ref="A1:J1"/>
    <mergeCell ref="A128:I128"/>
    <mergeCell ref="A126:I126"/>
    <mergeCell ref="A17:I17"/>
    <mergeCell ref="A16:I16"/>
    <mergeCell ref="A74:J74"/>
    <mergeCell ref="A4:I4"/>
  </mergeCells>
  <phoneticPr fontId="0" type="noConversion"/>
  <printOptions horizontalCentered="1" verticalCentered="1"/>
  <pageMargins left="0.25" right="0.25" top="0.75" bottom="0.75" header="0.3" footer="0.3"/>
  <pageSetup scale="46" fitToHeight="0" orientation="landscape" r:id="rId1"/>
  <headerFooter alignWithMargins="0">
    <oddFooter>&amp;L&amp;12Elaborado en el Dept. de Presupuesto</oddFooter>
  </headerFooter>
  <rowBreaks count="1" manualBreakCount="1">
    <brk id="73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MINJUMNFA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SIAFPA</dc:creator>
  <cp:lastModifiedBy>EVELYN Y. ROMERO</cp:lastModifiedBy>
  <cp:lastPrinted>2020-01-10T19:37:20Z</cp:lastPrinted>
  <dcterms:created xsi:type="dcterms:W3CDTF">2002-08-05T15:29:21Z</dcterms:created>
  <dcterms:modified xsi:type="dcterms:W3CDTF">2020-01-10T19:37:48Z</dcterms:modified>
</cp:coreProperties>
</file>