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00" windowHeight="7590"/>
  </bookViews>
  <sheets>
    <sheet name="Hoja1" sheetId="1" r:id="rId1"/>
  </sheets>
  <definedNames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E82" i="1" l="1"/>
  <c r="G120" i="1"/>
  <c r="C26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J28" i="1"/>
  <c r="J27" i="1"/>
  <c r="J25" i="1"/>
  <c r="J24" i="1"/>
  <c r="J23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4" i="1"/>
  <c r="L105" i="1"/>
  <c r="L106" i="1"/>
  <c r="L107" i="1"/>
  <c r="L112" i="1"/>
  <c r="L113" i="1"/>
  <c r="L114" i="1"/>
  <c r="L115" i="1"/>
  <c r="L117" i="1"/>
  <c r="L118" i="1"/>
  <c r="L121" i="1"/>
  <c r="L122" i="1"/>
  <c r="L123" i="1"/>
  <c r="L83" i="1"/>
  <c r="L84" i="1"/>
  <c r="L85" i="1"/>
  <c r="L86" i="1"/>
  <c r="L87" i="1"/>
  <c r="L88" i="1"/>
  <c r="K94" i="1"/>
  <c r="K95" i="1"/>
  <c r="K96" i="1"/>
  <c r="K97" i="1"/>
  <c r="K98" i="1"/>
  <c r="K99" i="1"/>
  <c r="K100" i="1"/>
  <c r="K102" i="1"/>
  <c r="K104" i="1"/>
  <c r="K105" i="1"/>
  <c r="K106" i="1"/>
  <c r="K107" i="1"/>
  <c r="K112" i="1"/>
  <c r="K113" i="1"/>
  <c r="K114" i="1"/>
  <c r="K115" i="1"/>
  <c r="K117" i="1"/>
  <c r="K118" i="1"/>
  <c r="K121" i="1"/>
  <c r="K122" i="1"/>
  <c r="K123" i="1"/>
  <c r="K86" i="1"/>
  <c r="K87" i="1"/>
  <c r="K88" i="1"/>
  <c r="K89" i="1"/>
  <c r="K90" i="1"/>
  <c r="K91" i="1"/>
  <c r="K92" i="1"/>
  <c r="K93" i="1"/>
  <c r="K83" i="1"/>
  <c r="K84" i="1"/>
  <c r="K85" i="1"/>
  <c r="I24" i="1"/>
  <c r="I25" i="1"/>
  <c r="I27" i="1"/>
  <c r="I28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6" i="1"/>
  <c r="I57" i="1"/>
  <c r="I58" i="1"/>
  <c r="I60" i="1"/>
  <c r="I61" i="1"/>
  <c r="I62" i="1"/>
  <c r="I64" i="1"/>
  <c r="I65" i="1"/>
  <c r="I66" i="1"/>
  <c r="I68" i="1"/>
  <c r="I69" i="1"/>
  <c r="I70" i="1"/>
  <c r="E22" i="1"/>
  <c r="D22" i="1"/>
  <c r="E26" i="1"/>
  <c r="J26" i="1"/>
  <c r="G101" i="1"/>
  <c r="J94" i="1"/>
  <c r="J91" i="1"/>
  <c r="J89" i="1"/>
  <c r="I94" i="1"/>
  <c r="I91" i="1"/>
  <c r="I89" i="1"/>
  <c r="J114" i="1"/>
  <c r="I114" i="1"/>
  <c r="C111" i="1"/>
  <c r="C109" i="1"/>
  <c r="D111" i="1"/>
  <c r="E111" i="1"/>
  <c r="J111" i="1"/>
  <c r="F111" i="1"/>
  <c r="G111" i="1"/>
  <c r="B111" i="1"/>
  <c r="G116" i="1"/>
  <c r="G109" i="1"/>
  <c r="H116" i="1"/>
  <c r="D116" i="1"/>
  <c r="E116" i="1"/>
  <c r="L116" i="1"/>
  <c r="F116" i="1"/>
  <c r="I116" i="1"/>
  <c r="C116" i="1"/>
  <c r="B116" i="1"/>
  <c r="E55" i="1"/>
  <c r="J55" i="1"/>
  <c r="C103" i="1"/>
  <c r="G36" i="1"/>
  <c r="J115" i="1"/>
  <c r="J113" i="1"/>
  <c r="J84" i="1"/>
  <c r="J100" i="1"/>
  <c r="H103" i="1"/>
  <c r="I98" i="1"/>
  <c r="H61" i="1"/>
  <c r="G62" i="1"/>
  <c r="H62" i="1"/>
  <c r="J123" i="1"/>
  <c r="J121" i="1"/>
  <c r="J99" i="1"/>
  <c r="J96" i="1"/>
  <c r="I97" i="1"/>
  <c r="I96" i="1"/>
  <c r="F67" i="1"/>
  <c r="E67" i="1"/>
  <c r="H67" i="1"/>
  <c r="D67" i="1"/>
  <c r="C67" i="1"/>
  <c r="B67" i="1"/>
  <c r="H69" i="1"/>
  <c r="G69" i="1"/>
  <c r="J122" i="1"/>
  <c r="J118" i="1"/>
  <c r="J112" i="1"/>
  <c r="J107" i="1"/>
  <c r="J106" i="1"/>
  <c r="J105" i="1"/>
  <c r="J104" i="1"/>
  <c r="J102" i="1"/>
  <c r="J98" i="1"/>
  <c r="J97" i="1"/>
  <c r="J95" i="1"/>
  <c r="J93" i="1"/>
  <c r="J92" i="1"/>
  <c r="J90" i="1"/>
  <c r="J88" i="1"/>
  <c r="J87" i="1"/>
  <c r="J86" i="1"/>
  <c r="J85" i="1"/>
  <c r="J83" i="1"/>
  <c r="E120" i="1"/>
  <c r="J120" i="1"/>
  <c r="E101" i="1"/>
  <c r="E103" i="1"/>
  <c r="J103" i="1"/>
  <c r="E63" i="1"/>
  <c r="E11" i="1"/>
  <c r="E59" i="1"/>
  <c r="H59" i="1"/>
  <c r="E39" i="1"/>
  <c r="B30" i="1"/>
  <c r="C30" i="1"/>
  <c r="D30" i="1"/>
  <c r="E30" i="1"/>
  <c r="J30" i="1"/>
  <c r="F30" i="1"/>
  <c r="I30" i="1"/>
  <c r="G32" i="1"/>
  <c r="H32" i="1"/>
  <c r="H71" i="1"/>
  <c r="H70" i="1"/>
  <c r="H68" i="1"/>
  <c r="H66" i="1"/>
  <c r="H65" i="1"/>
  <c r="H64" i="1"/>
  <c r="H60" i="1"/>
  <c r="H58" i="1"/>
  <c r="H57" i="1"/>
  <c r="H56" i="1"/>
  <c r="H40" i="1"/>
  <c r="H37" i="1"/>
  <c r="H36" i="1"/>
  <c r="H35" i="1"/>
  <c r="H34" i="1"/>
  <c r="H33" i="1"/>
  <c r="H23" i="1"/>
  <c r="H24" i="1"/>
  <c r="H25" i="1"/>
  <c r="H27" i="1"/>
  <c r="H28" i="1"/>
  <c r="H31" i="1"/>
  <c r="G23" i="1"/>
  <c r="H44" i="1"/>
  <c r="H43" i="1"/>
  <c r="H42" i="1"/>
  <c r="H41" i="1"/>
  <c r="I99" i="1"/>
  <c r="H82" i="1"/>
  <c r="H80" i="1"/>
  <c r="G82" i="1"/>
  <c r="F82" i="1"/>
  <c r="I82" i="1"/>
  <c r="D82" i="1"/>
  <c r="C82" i="1"/>
  <c r="B82" i="1"/>
  <c r="I100" i="1"/>
  <c r="I23" i="1"/>
  <c r="G35" i="1"/>
  <c r="G31" i="1"/>
  <c r="G61" i="1"/>
  <c r="G60" i="1"/>
  <c r="F101" i="1"/>
  <c r="C101" i="1"/>
  <c r="D101" i="1"/>
  <c r="H101" i="1"/>
  <c r="B101" i="1"/>
  <c r="B120" i="1"/>
  <c r="B14" i="1"/>
  <c r="H111" i="1"/>
  <c r="H109" i="1"/>
  <c r="D103" i="1"/>
  <c r="F103" i="1"/>
  <c r="G103" i="1"/>
  <c r="B103" i="1"/>
  <c r="B63" i="1"/>
  <c r="D26" i="1"/>
  <c r="D21" i="1"/>
  <c r="F26" i="1"/>
  <c r="G26" i="1"/>
  <c r="B26" i="1"/>
  <c r="F59" i="1"/>
  <c r="G59" i="1"/>
  <c r="D59" i="1"/>
  <c r="F55" i="1"/>
  <c r="D55" i="1"/>
  <c r="F39" i="1"/>
  <c r="D39" i="1"/>
  <c r="C63" i="1"/>
  <c r="F63" i="1"/>
  <c r="G63" i="1"/>
  <c r="D63" i="1"/>
  <c r="C22" i="1"/>
  <c r="F22" i="1"/>
  <c r="I95" i="1"/>
  <c r="I88" i="1"/>
  <c r="I87" i="1"/>
  <c r="I86" i="1"/>
  <c r="F120" i="1"/>
  <c r="I93" i="1"/>
  <c r="I85" i="1"/>
  <c r="I83" i="1"/>
  <c r="B22" i="1"/>
  <c r="G24" i="1"/>
  <c r="G25" i="1"/>
  <c r="G27" i="1"/>
  <c r="G28" i="1"/>
  <c r="G33" i="1"/>
  <c r="G34" i="1"/>
  <c r="G37" i="1"/>
  <c r="B39" i="1"/>
  <c r="C39" i="1"/>
  <c r="J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B55" i="1"/>
  <c r="C55" i="1"/>
  <c r="G56" i="1"/>
  <c r="G57" i="1"/>
  <c r="G58" i="1"/>
  <c r="B59" i="1"/>
  <c r="C59" i="1"/>
  <c r="G64" i="1"/>
  <c r="G65" i="1"/>
  <c r="G66" i="1"/>
  <c r="G68" i="1"/>
  <c r="G70" i="1"/>
  <c r="G71" i="1"/>
  <c r="I115" i="1"/>
  <c r="I84" i="1"/>
  <c r="D120" i="1"/>
  <c r="D14" i="1"/>
  <c r="I92" i="1"/>
  <c r="H120" i="1"/>
  <c r="C120" i="1"/>
  <c r="C14" i="1"/>
  <c r="I122" i="1"/>
  <c r="I123" i="1"/>
  <c r="I121" i="1"/>
  <c r="I113" i="1"/>
  <c r="I90" i="1"/>
  <c r="I112" i="1"/>
  <c r="I118" i="1"/>
  <c r="I102" i="1"/>
  <c r="I107" i="1"/>
  <c r="I106" i="1"/>
  <c r="I104" i="1"/>
  <c r="I105" i="1"/>
  <c r="H39" i="1"/>
  <c r="I120" i="1"/>
  <c r="H78" i="1"/>
  <c r="F14" i="1"/>
  <c r="G14" i="1"/>
  <c r="B21" i="1"/>
  <c r="B10" i="1"/>
  <c r="K120" i="1"/>
  <c r="G39" i="1"/>
  <c r="I67" i="1"/>
  <c r="I39" i="1"/>
  <c r="I26" i="1"/>
  <c r="J116" i="1"/>
  <c r="J22" i="1"/>
  <c r="J101" i="1"/>
  <c r="D109" i="1"/>
  <c r="B109" i="1"/>
  <c r="B13" i="1"/>
  <c r="I111" i="1"/>
  <c r="I101" i="1"/>
  <c r="D80" i="1"/>
  <c r="B80" i="1"/>
  <c r="G67" i="1"/>
  <c r="C11" i="1"/>
  <c r="I63" i="1"/>
  <c r="B11" i="1"/>
  <c r="I59" i="1"/>
  <c r="C54" i="1"/>
  <c r="B54" i="1"/>
  <c r="D54" i="1"/>
  <c r="D11" i="1"/>
  <c r="G22" i="1"/>
  <c r="C10" i="1"/>
  <c r="B20" i="1"/>
  <c r="B9" i="1"/>
  <c r="B78" i="1"/>
  <c r="B12" i="1"/>
  <c r="B7" i="1"/>
  <c r="I14" i="1"/>
  <c r="K116" i="1"/>
  <c r="F109" i="1"/>
  <c r="F13" i="1"/>
  <c r="K111" i="1"/>
  <c r="D13" i="1"/>
  <c r="I103" i="1"/>
  <c r="K103" i="1"/>
  <c r="G80" i="1"/>
  <c r="G78" i="1"/>
  <c r="K101" i="1"/>
  <c r="C80" i="1"/>
  <c r="C78" i="1"/>
  <c r="L101" i="1"/>
  <c r="C13" i="1"/>
  <c r="D78" i="1"/>
  <c r="D12" i="1"/>
  <c r="K82" i="1"/>
  <c r="F80" i="1"/>
  <c r="F54" i="1"/>
  <c r="G54" i="1"/>
  <c r="I55" i="1"/>
  <c r="F11" i="1"/>
  <c r="G55" i="1"/>
  <c r="D10" i="1"/>
  <c r="G30" i="1"/>
  <c r="F10" i="1"/>
  <c r="D20" i="1"/>
  <c r="F21" i="1"/>
  <c r="I22" i="1"/>
  <c r="C21" i="1"/>
  <c r="I109" i="1"/>
  <c r="K109" i="1"/>
  <c r="C12" i="1"/>
  <c r="I13" i="1"/>
  <c r="G13" i="1"/>
  <c r="F78" i="1"/>
  <c r="K80" i="1"/>
  <c r="I80" i="1"/>
  <c r="F20" i="1"/>
  <c r="F9" i="1"/>
  <c r="I54" i="1"/>
  <c r="G11" i="1"/>
  <c r="I11" i="1"/>
  <c r="G10" i="1"/>
  <c r="I10" i="1"/>
  <c r="D9" i="1"/>
  <c r="D7" i="1"/>
  <c r="G21" i="1"/>
  <c r="I21" i="1"/>
  <c r="C20" i="1"/>
  <c r="K78" i="1"/>
  <c r="F12" i="1"/>
  <c r="F7" i="1"/>
  <c r="G7" i="1"/>
  <c r="I78" i="1"/>
  <c r="G20" i="1"/>
  <c r="G9" i="1"/>
  <c r="C9" i="1"/>
  <c r="I20" i="1"/>
  <c r="I12" i="1"/>
  <c r="G12" i="1"/>
  <c r="C7" i="1"/>
  <c r="I9" i="1"/>
  <c r="I7" i="1"/>
  <c r="L120" i="1"/>
  <c r="E14" i="1"/>
  <c r="L111" i="1"/>
  <c r="E109" i="1"/>
  <c r="E78" i="1"/>
  <c r="L103" i="1"/>
  <c r="E80" i="1"/>
  <c r="L82" i="1"/>
  <c r="L80" i="1"/>
  <c r="J80" i="1"/>
  <c r="J82" i="1"/>
  <c r="J67" i="1"/>
  <c r="J11" i="1"/>
  <c r="H11" i="1"/>
  <c r="H63" i="1"/>
  <c r="J63" i="1"/>
  <c r="E54" i="1"/>
  <c r="H54" i="1"/>
  <c r="J59" i="1"/>
  <c r="H55" i="1"/>
  <c r="H30" i="1"/>
  <c r="H22" i="1"/>
  <c r="H14" i="1"/>
  <c r="J14" i="1"/>
  <c r="J109" i="1"/>
  <c r="L109" i="1"/>
  <c r="E13" i="1"/>
  <c r="H13" i="1"/>
  <c r="J13" i="1"/>
  <c r="E12" i="1"/>
  <c r="J78" i="1"/>
  <c r="L78" i="1"/>
  <c r="J54" i="1"/>
  <c r="H12" i="1"/>
  <c r="J12" i="1"/>
  <c r="H26" i="1"/>
  <c r="E10" i="1"/>
  <c r="E21" i="1"/>
  <c r="J10" i="1"/>
  <c r="H10" i="1"/>
  <c r="H21" i="1"/>
  <c r="E20" i="1"/>
  <c r="J21" i="1"/>
  <c r="J20" i="1"/>
  <c r="E9" i="1"/>
  <c r="H20" i="1"/>
  <c r="H9" i="1"/>
  <c r="J9" i="1"/>
  <c r="E7" i="1"/>
  <c r="H7" i="1"/>
  <c r="J7" i="1"/>
</calcChain>
</file>

<file path=xl/sharedStrings.xml><?xml version="1.0" encoding="utf-8"?>
<sst xmlns="http://schemas.openxmlformats.org/spreadsheetml/2006/main" count="149" uniqueCount="111">
  <si>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</si>
  <si>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</si>
  <si>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</si>
  <si>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</si>
  <si>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</si>
  <si>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</si>
  <si>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</si>
  <si>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</si>
  <si>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</si>
  <si>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</si>
  <si>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</si>
  <si>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</si>
  <si>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</si>
  <si>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</si>
  <si>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</si>
  <si>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</si>
  <si>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</si>
  <si>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</si>
  <si>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</si>
  <si>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</si>
  <si>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</si>
  <si>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</si>
  <si>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</si>
  <si>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</si>
  <si>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</si>
  <si>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</si>
  <si>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</si>
  <si>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</si>
  <si>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</si>
  <si>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</si>
  <si>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</si>
  <si>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</si>
  <si>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</si>
  <si>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</si>
  <si>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</si>
  <si>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</si>
  <si>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</si>
  <si>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</si>
  <si>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</si>
  <si>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</si>
  <si>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</si>
  <si>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</si>
  <si>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</si>
  <si>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</si>
  <si>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</si>
  <si>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</si>
  <si>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</si>
  <si>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</si>
  <si>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</si>
  <si>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</si>
  <si>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</si>
  <si>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</si>
  <si>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</si>
  <si>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</si>
  <si>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</si>
  <si>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</si>
  <si>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</si>
  <si>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</si>
  <si>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</si>
  <si>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</si>
  <si>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</si>
  <si>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</si>
  <si>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</si>
  <si>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</si>
  <si>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</si>
  <si>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</si>
  <si>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</si>
  <si>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</si>
  <si>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</si>
  <si>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</si>
  <si>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</si>
  <si>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</si>
  <si>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</si>
  <si>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</si>
  <si>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</si>
  <si>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</si>
  <si>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</si>
  <si>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</si>
  <si>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</si>
  <si>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</si>
  <si>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</si>
  <si>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</si>
  <si>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</si>
  <si>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</si>
  <si>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</si>
  <si>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</si>
  <si>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</si>
  <si>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</si>
  <si>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</si>
  <si>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</si>
  <si>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</si>
  <si>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</si>
  <si>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</si>
  <si>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</si>
  <si>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</si>
  <si>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</si>
  <si>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</si>
  <si>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</si>
  <si>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</si>
  <si>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</si>
  <si>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</si>
  <si>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</si>
  <si>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</si>
  <si>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</si>
  <si>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</si>
  <si>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</si>
  <si>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</si>
  <si>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</si>
  <si>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</si>
  <si>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Fuente: Informe: Pormenorizado de Gasto por Área-Entidad al  28/2/2020</t>
  </si>
  <si>
    <t>INFORME DE EJECUCIÓN PRESUPUESTARIA AL 28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</si>
</sst>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2" formatCode="#,##0.00;[Red]#,##0.00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16" fillId="0" borderId="8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left" vertical="center"/>
    </xf>
    <xf numFmtId="4" fontId="18" fillId="4" borderId="8" xfId="0" applyNumberFormat="1" applyFont="1" applyFill="1" applyBorder="1" applyAlignment="1">
      <alignment vertical="center"/>
    </xf>
    <xf numFmtId="4" fontId="16" fillId="4" borderId="8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0" fillId="5" borderId="13" xfId="0" applyFont="1" applyFill="1" applyBorder="1" applyAlignment="1">
      <alignment horizontal="center" vertical="center"/>
    </xf>
    <xf numFmtId="4" fontId="20" fillId="5" borderId="14" xfId="0" applyNumberFormat="1" applyFont="1" applyFill="1" applyBorder="1" applyAlignment="1">
      <alignment horizontal="center" vertical="center" wrapText="1"/>
    </xf>
    <xf numFmtId="4" fontId="20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4" fontId="20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4" fontId="17" fillId="0" borderId="8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0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0" fillId="5" borderId="18" xfId="0" applyNumberFormat="1" applyFont="1" applyFill="1" applyBorder="1" applyAlignment="1">
      <alignment horizontal="center" vertical="center" wrapText="1"/>
    </xf>
    <xf numFmtId="4" fontId="20" fillId="5" borderId="19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18" fillId="4" borderId="16" xfId="0" applyNumberFormat="1" applyFont="1" applyFill="1" applyBorder="1" applyAlignment="1">
      <alignment vertical="center"/>
    </xf>
    <xf numFmtId="4" fontId="17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0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4" fontId="17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" fontId="20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0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19" fillId="4" borderId="8" xfId="0" applyNumberFormat="1" applyFont="1" applyFill="1" applyBorder="1" applyAlignment="1">
      <alignment vertical="center"/>
    </xf>
    <xf numFmtId="4" fontId="18" fillId="4" borderId="12" xfId="0" applyNumberFormat="1" applyFont="1" applyFill="1" applyBorder="1" applyAlignment="1">
      <alignment horizontal="right" vertical="center"/>
    </xf>
    <xf numFmtId="4" fontId="18" fillId="4" borderId="9" xfId="0" applyNumberFormat="1" applyFont="1" applyFill="1" applyBorder="1" applyAlignment="1">
      <alignment horizontal="right" vertical="center"/>
    </xf>
    <xf numFmtId="4" fontId="18" fillId="4" borderId="2" xfId="0" applyNumberFormat="1" applyFont="1" applyFill="1" applyBorder="1" applyAlignment="1">
      <alignment horizontal="right" vertical="center"/>
    </xf>
    <xf numFmtId="4" fontId="18" fillId="4" borderId="0" xfId="0" applyNumberFormat="1" applyFont="1" applyFill="1" applyBorder="1" applyAlignment="1">
      <alignment horizontal="right" vertical="center"/>
    </xf>
    <xf numFmtId="4" fontId="19" fillId="4" borderId="2" xfId="0" applyNumberFormat="1" applyFont="1" applyFill="1" applyBorder="1" applyAlignment="1">
      <alignment horizontal="right" vertical="center"/>
    </xf>
    <xf numFmtId="4" fontId="17" fillId="4" borderId="2" xfId="0" applyNumberFormat="1" applyFont="1" applyFill="1" applyBorder="1" applyAlignment="1">
      <alignment vertical="center"/>
    </xf>
    <xf numFmtId="4" fontId="17" fillId="4" borderId="6" xfId="0" applyNumberFormat="1" applyFont="1" applyFill="1" applyBorder="1" applyAlignment="1">
      <alignment vertical="center"/>
    </xf>
    <xf numFmtId="4" fontId="20" fillId="7" borderId="18" xfId="0" applyNumberFormat="1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vertical="center"/>
    </xf>
    <xf numFmtId="4" fontId="22" fillId="4" borderId="10" xfId="0" applyNumberFormat="1" applyFont="1" applyFill="1" applyBorder="1" applyAlignment="1">
      <alignment vertical="center"/>
    </xf>
    <xf numFmtId="4" fontId="17" fillId="4" borderId="10" xfId="0" applyNumberFormat="1" applyFont="1" applyFill="1" applyBorder="1" applyAlignment="1">
      <alignment vertical="center"/>
    </xf>
    <xf numFmtId="4" fontId="17" fillId="4" borderId="8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zoomScaleSheetLayoutView="90" workbookViewId="0">
      <selection activeCell="M19" sqref="M19"/>
    </sheetView>
  </sheetViews>
  <sheetFormatPr baseColWidth="10" defaultRowHeight="12.75" x14ac:dyDescent="0.2"/>
  <cols>
    <col min="1" max="1" width="74" style="2" customWidth="1"/>
    <col min="2" max="2" width="23.28515625" style="4" customWidth="1"/>
    <col min="3" max="3" width="20.140625" style="3" customWidth="1"/>
    <col min="4" max="4" width="24.42578125" style="3" customWidth="1"/>
    <col min="5" max="5" width="22" style="3" customWidth="1"/>
    <col min="6" max="6" width="19.42578125" style="3" customWidth="1"/>
    <col min="7" max="7" width="18.28515625" style="3" customWidth="1"/>
    <col min="8" max="8" width="19.42578125" style="3" customWidth="1"/>
    <col min="9" max="9" width="18.42578125" style="3" customWidth="1"/>
    <col min="10" max="10" width="14.140625" style="2" customWidth="1"/>
    <col min="11" max="11" width="17.42578125" style="2" customWidth="1"/>
    <col min="12" max="12" width="15.5703125" style="2" customWidth="1"/>
    <col min="13" max="16384" width="11.42578125" style="2"/>
  </cols>
  <sheetData>
    <row r="1" spans="1:12" s="1" customFormat="1" ht="15.75" x14ac:dyDescent="0.2">
      <c r="A1" s="175" t="s">
        <v>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" customFormat="1" ht="15.75" x14ac:dyDescent="0.2">
      <c r="A2" s="176" t="s">
        <v>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s="1" customFormat="1" ht="15.75" x14ac:dyDescent="0.2">
      <c r="A3" s="175" t="s">
        <v>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" customFormat="1" ht="15.75" x14ac:dyDescent="0.2">
      <c r="A4" s="175" t="s">
        <v>110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s="1" customFormat="1" ht="16.5" thickBot="1" x14ac:dyDescent="0.25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 t="s">
        <v>101</v>
      </c>
      <c r="H5" s="14" t="s">
        <v>102</v>
      </c>
      <c r="I5" s="14" t="s">
        <v>106</v>
      </c>
      <c r="J5" s="152" t="s">
        <v>107</v>
      </c>
    </row>
    <row r="6" spans="1:12" s="1" customFormat="1" ht="48.75" customHeight="1" thickTop="1" thickBot="1" x14ac:dyDescent="0.25">
      <c r="A6" s="99" t="s">
        <v>23</v>
      </c>
      <c r="B6" s="100" t="s">
        <v>9</v>
      </c>
      <c r="C6" s="101" t="s">
        <v>10</v>
      </c>
      <c r="D6" s="100" t="s">
        <v>11</v>
      </c>
      <c r="E6" s="100" t="s">
        <v>97</v>
      </c>
      <c r="F6" s="100" t="s">
        <v>24</v>
      </c>
      <c r="G6" s="117" t="s">
        <v>98</v>
      </c>
      <c r="H6" s="117" t="s">
        <v>99</v>
      </c>
      <c r="I6" s="117" t="s">
        <v>104</v>
      </c>
      <c r="J6" s="154" t="s">
        <v>105</v>
      </c>
    </row>
    <row r="7" spans="1:12" s="1" customFormat="1" ht="16.5" thickTop="1" x14ac:dyDescent="0.2">
      <c r="A7" s="7" t="s">
        <v>1</v>
      </c>
      <c r="B7" s="10">
        <f>B9+B12</f>
        <v>311317370</v>
      </c>
      <c r="C7" s="10">
        <f>C9+C12</f>
        <v>311313370</v>
      </c>
      <c r="D7" s="10">
        <f>D9+D12</f>
        <v>77847479</v>
      </c>
      <c r="E7" s="135">
        <f>E9+E12</f>
        <v>65206502.340000004</v>
      </c>
      <c r="F7" s="10">
        <f>F9+F12</f>
        <v>65762727.500000007</v>
      </c>
      <c r="G7" s="8">
        <f>+F7/D7*100</f>
        <v>84.476373987653488</v>
      </c>
      <c r="H7" s="104">
        <f t="shared" ref="H7:H14" si="0">+E7/D7*100</f>
        <v>83.761867664333749</v>
      </c>
      <c r="I7" s="145">
        <f>+F7/C7*100</f>
        <v>21.124286277842806</v>
      </c>
      <c r="J7" s="160">
        <f>+E7/C7*100</f>
        <v>20.945615776155069</v>
      </c>
    </row>
    <row r="8" spans="1:12" s="1" customFormat="1" ht="8.1" customHeight="1" x14ac:dyDescent="0.2">
      <c r="A8" s="16"/>
      <c r="B8" s="17"/>
      <c r="C8" s="18"/>
      <c r="D8" s="18"/>
      <c r="E8" s="136"/>
      <c r="F8" s="18"/>
      <c r="G8" s="18"/>
      <c r="H8" s="15"/>
      <c r="I8" s="143"/>
      <c r="J8" s="143"/>
    </row>
    <row r="9" spans="1:12" s="1" customFormat="1" ht="15" customHeight="1" x14ac:dyDescent="0.2">
      <c r="A9" s="102" t="s">
        <v>7</v>
      </c>
      <c r="B9" s="103">
        <f>+B20</f>
        <v>49058338</v>
      </c>
      <c r="C9" s="103">
        <f>+C20</f>
        <v>49044888</v>
      </c>
      <c r="D9" s="103">
        <f>+D20</f>
        <v>8377396</v>
      </c>
      <c r="E9" s="103">
        <f>+E20</f>
        <v>6124499.3299999991</v>
      </c>
      <c r="F9" s="103">
        <f>+F20</f>
        <v>6180126.2599999998</v>
      </c>
      <c r="G9" s="104">
        <f t="shared" ref="G9:G14" si="1">+F9/D9*100</f>
        <v>73.771447117934969</v>
      </c>
      <c r="H9" s="104">
        <f t="shared" si="0"/>
        <v>73.107434935629158</v>
      </c>
      <c r="I9" s="149">
        <f t="shared" ref="I9:I14" si="2">+F9/C9*100</f>
        <v>12.600959064275974</v>
      </c>
      <c r="J9" s="149">
        <f t="shared" ref="J9:J14" si="3">+E9/C9*100</f>
        <v>12.487538619723219</v>
      </c>
    </row>
    <row r="10" spans="1:12" s="1" customFormat="1" ht="15" customHeight="1" x14ac:dyDescent="0.2">
      <c r="A10" s="77" t="s">
        <v>88</v>
      </c>
      <c r="B10" s="65">
        <f>B21+B30+B39+B59</f>
        <v>30015012</v>
      </c>
      <c r="C10" s="65">
        <f>C22+C26+C30+C39+C59</f>
        <v>30001562</v>
      </c>
      <c r="D10" s="65">
        <f>D22+D26+D30+D39+D59</f>
        <v>5323980</v>
      </c>
      <c r="E10" s="65">
        <f>E22+E26+E30+E39+E59</f>
        <v>3952633.6099999994</v>
      </c>
      <c r="F10" s="65">
        <f>F22+F26+F30+F39+F59</f>
        <v>4008260.54</v>
      </c>
      <c r="G10" s="8">
        <f t="shared" si="1"/>
        <v>75.28691956017866</v>
      </c>
      <c r="H10" s="121">
        <f t="shared" si="0"/>
        <v>74.242082239227031</v>
      </c>
      <c r="I10" s="143">
        <f t="shared" si="2"/>
        <v>13.360172847000431</v>
      </c>
      <c r="J10" s="143">
        <f t="shared" si="3"/>
        <v>13.174759400860529</v>
      </c>
    </row>
    <row r="11" spans="1:12" s="1" customFormat="1" ht="15" customHeight="1" x14ac:dyDescent="0.2">
      <c r="A11" s="77" t="s">
        <v>89</v>
      </c>
      <c r="B11" s="65">
        <f>B55+B63+B67</f>
        <v>19043326</v>
      </c>
      <c r="C11" s="65">
        <f>C55+C63+C67</f>
        <v>19043326</v>
      </c>
      <c r="D11" s="65">
        <f>D55+D63+D67</f>
        <v>3053416</v>
      </c>
      <c r="E11" s="65">
        <f>E55+E63+E67</f>
        <v>2171865.7199999997</v>
      </c>
      <c r="F11" s="65">
        <f>F55+F63+F67</f>
        <v>2171865.7199999997</v>
      </c>
      <c r="G11" s="8">
        <f t="shared" si="1"/>
        <v>71.129047597837953</v>
      </c>
      <c r="H11" s="121">
        <f t="shared" si="0"/>
        <v>71.129047597837953</v>
      </c>
      <c r="I11" s="143">
        <f t="shared" si="2"/>
        <v>11.404865515614235</v>
      </c>
      <c r="J11" s="143">
        <f t="shared" si="3"/>
        <v>11.404865515614235</v>
      </c>
    </row>
    <row r="12" spans="1:12" s="1" customFormat="1" ht="15" customHeight="1" x14ac:dyDescent="0.2">
      <c r="A12" s="102" t="s">
        <v>8</v>
      </c>
      <c r="B12" s="103">
        <f>+B78</f>
        <v>262259032</v>
      </c>
      <c r="C12" s="103">
        <f>+C78</f>
        <v>262268482</v>
      </c>
      <c r="D12" s="103">
        <f>+D78</f>
        <v>69470083</v>
      </c>
      <c r="E12" s="103">
        <f>+E78</f>
        <v>59082003.010000005</v>
      </c>
      <c r="F12" s="103">
        <f>+F78</f>
        <v>59582601.24000001</v>
      </c>
      <c r="G12" s="105">
        <f t="shared" si="1"/>
        <v>85.767280917168335</v>
      </c>
      <c r="H12" s="125">
        <f t="shared" si="0"/>
        <v>85.046685506335166</v>
      </c>
      <c r="I12" s="149">
        <f t="shared" si="2"/>
        <v>22.718170626388883</v>
      </c>
      <c r="J12" s="149">
        <f t="shared" si="3"/>
        <v>22.527298194374726</v>
      </c>
    </row>
    <row r="13" spans="1:12" s="1" customFormat="1" ht="15" customHeight="1" x14ac:dyDescent="0.2">
      <c r="A13" s="78" t="s">
        <v>88</v>
      </c>
      <c r="B13" s="74">
        <f>B82+B101+B103+B109</f>
        <v>256567300</v>
      </c>
      <c r="C13" s="74">
        <f>C82+C101+C103+C109</f>
        <v>256576750</v>
      </c>
      <c r="D13" s="74">
        <f>D82+D101+D103+D109</f>
        <v>68385180</v>
      </c>
      <c r="E13" s="74">
        <f>E82+E101+E103+E109</f>
        <v>58947873.010000005</v>
      </c>
      <c r="F13" s="74">
        <f>F82+F101+F103+F109</f>
        <v>59448471.24000001</v>
      </c>
      <c r="G13" s="20">
        <f t="shared" si="1"/>
        <v>86.931804873512093</v>
      </c>
      <c r="H13" s="121">
        <f t="shared" si="0"/>
        <v>86.199777510273435</v>
      </c>
      <c r="I13" s="143">
        <f t="shared" si="2"/>
        <v>23.169859014895156</v>
      </c>
      <c r="J13" s="143">
        <f t="shared" si="3"/>
        <v>22.974752392802543</v>
      </c>
    </row>
    <row r="14" spans="1:12" s="1" customFormat="1" ht="15" customHeight="1" x14ac:dyDescent="0.2">
      <c r="A14" s="78" t="s">
        <v>89</v>
      </c>
      <c r="B14" s="65">
        <f>B120</f>
        <v>5691732</v>
      </c>
      <c r="C14" s="65">
        <f>C120</f>
        <v>5691732</v>
      </c>
      <c r="D14" s="65">
        <f>D120</f>
        <v>1084903</v>
      </c>
      <c r="E14" s="65">
        <f>E120</f>
        <v>134130</v>
      </c>
      <c r="F14" s="65">
        <f>F120</f>
        <v>134130</v>
      </c>
      <c r="G14" s="79">
        <f t="shared" si="1"/>
        <v>12.363317273525835</v>
      </c>
      <c r="H14" s="121">
        <f t="shared" si="0"/>
        <v>12.363317273525835</v>
      </c>
      <c r="I14" s="143">
        <f t="shared" si="2"/>
        <v>2.3565761704872963</v>
      </c>
      <c r="J14" s="143">
        <f t="shared" si="3"/>
        <v>2.3565761704872963</v>
      </c>
    </row>
    <row r="15" spans="1:12" s="1" customFormat="1" ht="6" customHeight="1" x14ac:dyDescent="0.2">
      <c r="A15" s="21"/>
      <c r="B15" s="22"/>
      <c r="C15" s="21"/>
      <c r="D15" s="21"/>
      <c r="E15" s="21"/>
      <c r="F15" s="21"/>
      <c r="G15" s="23"/>
      <c r="H15" s="23"/>
      <c r="I15" s="23"/>
    </row>
    <row r="16" spans="1:12" s="1" customFormat="1" ht="15.75" x14ac:dyDescent="0.2">
      <c r="A16" s="175" t="s">
        <v>5</v>
      </c>
      <c r="B16" s="175"/>
      <c r="C16" s="175"/>
      <c r="D16" s="175"/>
      <c r="E16" s="175"/>
      <c r="F16" s="175"/>
      <c r="G16" s="175"/>
      <c r="H16" s="175"/>
      <c r="I16" s="175"/>
    </row>
    <row r="17" spans="1:25" s="1" customFormat="1" ht="6" customHeight="1" x14ac:dyDescent="0.2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25" s="1" customFormat="1" ht="9.75" customHeight="1" thickBot="1" x14ac:dyDescent="0.25">
      <c r="A18" s="14"/>
      <c r="B18" s="14">
        <v>1</v>
      </c>
      <c r="C18" s="14">
        <v>2</v>
      </c>
      <c r="D18" s="14">
        <v>3</v>
      </c>
      <c r="E18" s="14">
        <v>4</v>
      </c>
      <c r="F18" s="14">
        <v>5</v>
      </c>
      <c r="G18" s="14" t="s">
        <v>101</v>
      </c>
      <c r="H18" s="14" t="s">
        <v>102</v>
      </c>
      <c r="I18" s="14" t="s">
        <v>106</v>
      </c>
      <c r="J18" s="116" t="s">
        <v>107</v>
      </c>
    </row>
    <row r="19" spans="1:25" s="1" customFormat="1" ht="47.25" customHeight="1" thickTop="1" thickBot="1" x14ac:dyDescent="0.25">
      <c r="A19" s="99" t="s">
        <v>23</v>
      </c>
      <c r="B19" s="119" t="s">
        <v>9</v>
      </c>
      <c r="C19" s="120" t="s">
        <v>10</v>
      </c>
      <c r="D19" s="119" t="s">
        <v>11</v>
      </c>
      <c r="E19" s="119" t="s">
        <v>97</v>
      </c>
      <c r="F19" s="119" t="s">
        <v>24</v>
      </c>
      <c r="G19" s="117" t="s">
        <v>98</v>
      </c>
      <c r="H19" s="117" t="s">
        <v>99</v>
      </c>
      <c r="I19" s="117" t="s">
        <v>104</v>
      </c>
      <c r="J19" s="153" t="s">
        <v>105</v>
      </c>
    </row>
    <row r="20" spans="1:25" s="1" customFormat="1" ht="18" customHeight="1" thickTop="1" x14ac:dyDescent="0.2">
      <c r="A20" s="7" t="s">
        <v>12</v>
      </c>
      <c r="B20" s="118">
        <f>+B21+B30+B39+B54</f>
        <v>49058338</v>
      </c>
      <c r="C20" s="128">
        <f>+C21+C30+C39+C54</f>
        <v>49044888</v>
      </c>
      <c r="D20" s="128">
        <f>+D21+D30+D39+D54</f>
        <v>8377396</v>
      </c>
      <c r="E20" s="118">
        <f>+E21+E30+E39+E54</f>
        <v>6124499.3299999991</v>
      </c>
      <c r="F20" s="118">
        <f>+F21+F30+F39+F54</f>
        <v>6180126.2599999998</v>
      </c>
      <c r="G20" s="121">
        <f>+F20/D20*100</f>
        <v>73.771447117934969</v>
      </c>
      <c r="H20" s="121">
        <f t="shared" ref="H20:H28" si="4">+E20/D20*100</f>
        <v>73.107434935629158</v>
      </c>
      <c r="I20" s="145">
        <f>+F20/C20*100</f>
        <v>12.600959064275974</v>
      </c>
      <c r="J20" s="145">
        <f>+E20/C20*100</f>
        <v>12.487538619723219</v>
      </c>
    </row>
    <row r="21" spans="1:25" s="5" customFormat="1" ht="15" customHeight="1" x14ac:dyDescent="0.2">
      <c r="A21" s="24" t="s">
        <v>33</v>
      </c>
      <c r="B21" s="150">
        <f>+B22+B26</f>
        <v>18989049</v>
      </c>
      <c r="C21" s="92">
        <f>SUM(C22+C26)</f>
        <v>18929529</v>
      </c>
      <c r="D21" s="92">
        <f>SUM(D22+D26)</f>
        <v>3283707</v>
      </c>
      <c r="E21" s="92">
        <f>SUM(E22+E26)</f>
        <v>2356782.0599999996</v>
      </c>
      <c r="F21" s="92">
        <f>SUM(F22+F26)</f>
        <v>2374631.5299999998</v>
      </c>
      <c r="G21" s="8">
        <f t="shared" ref="G21:G28" si="5">+F21/D21*100</f>
        <v>72.315572918046584</v>
      </c>
      <c r="H21" s="121">
        <f t="shared" si="4"/>
        <v>71.771996100748311</v>
      </c>
      <c r="I21" s="143">
        <f t="shared" ref="I21:I70" si="6">+F21/C21*100</f>
        <v>12.544588563191402</v>
      </c>
      <c r="J21" s="155">
        <f>+E21/C21*100</f>
        <v>12.450294246623884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5" customFormat="1" ht="15" customHeight="1" x14ac:dyDescent="0.2">
      <c r="A22" s="26" t="s">
        <v>2</v>
      </c>
      <c r="B22" s="93">
        <f>SUM(B23:B25)</f>
        <v>12138027</v>
      </c>
      <c r="C22" s="81">
        <f>C23+C24+C25</f>
        <v>12131216</v>
      </c>
      <c r="D22" s="81">
        <f>D23+D24+D25</f>
        <v>2138555</v>
      </c>
      <c r="E22" s="81">
        <f>SUM(E23:E25)</f>
        <v>1749165.3299999998</v>
      </c>
      <c r="F22" s="81">
        <f>F23+F24+F25</f>
        <v>1756073.21</v>
      </c>
      <c r="G22" s="28">
        <f t="shared" si="5"/>
        <v>82.114942566359062</v>
      </c>
      <c r="H22" s="123">
        <f t="shared" si="4"/>
        <v>81.791926324083306</v>
      </c>
      <c r="I22" s="146">
        <f t="shared" si="6"/>
        <v>14.475656933319792</v>
      </c>
      <c r="J22" s="158">
        <f t="shared" ref="J22:J27" si="7">+E22/C22*100</f>
        <v>14.418713919527933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6" customFormat="1" ht="15" customHeight="1" x14ac:dyDescent="0.2">
      <c r="A23" s="89" t="s">
        <v>34</v>
      </c>
      <c r="B23" s="30">
        <v>11620264</v>
      </c>
      <c r="C23" s="82">
        <v>11613453</v>
      </c>
      <c r="D23" s="82">
        <v>2057733</v>
      </c>
      <c r="E23" s="82">
        <v>1685885.88</v>
      </c>
      <c r="F23" s="82">
        <v>1692793.76</v>
      </c>
      <c r="G23" s="31">
        <f>+F23/D23*100</f>
        <v>82.264985787757695</v>
      </c>
      <c r="H23" s="122">
        <f t="shared" si="4"/>
        <v>81.929282370453308</v>
      </c>
      <c r="I23" s="144">
        <f>+F23/C23*I100</f>
        <v>11.162137768635036</v>
      </c>
      <c r="J23" s="156">
        <f t="shared" si="7"/>
        <v>14.516663390293996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6" customFormat="1" ht="15" customHeight="1" x14ac:dyDescent="0.2">
      <c r="A24" s="89" t="s">
        <v>35</v>
      </c>
      <c r="B24" s="30">
        <v>433769</v>
      </c>
      <c r="C24" s="82">
        <v>433769</v>
      </c>
      <c r="D24" s="82">
        <v>65789</v>
      </c>
      <c r="E24" s="82">
        <v>51289.14</v>
      </c>
      <c r="F24" s="82">
        <v>51289.14</v>
      </c>
      <c r="G24" s="31">
        <f t="shared" si="5"/>
        <v>77.960054112389614</v>
      </c>
      <c r="H24" s="122">
        <f t="shared" si="4"/>
        <v>77.960054112389614</v>
      </c>
      <c r="I24" s="144">
        <f t="shared" si="6"/>
        <v>11.824067648909905</v>
      </c>
      <c r="J24" s="156">
        <f t="shared" si="7"/>
        <v>11.824067648909905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6" customFormat="1" ht="15" customHeight="1" x14ac:dyDescent="0.2">
      <c r="A25" s="89" t="s">
        <v>36</v>
      </c>
      <c r="B25" s="30">
        <v>83994</v>
      </c>
      <c r="C25" s="82">
        <v>83994</v>
      </c>
      <c r="D25" s="82">
        <v>15033</v>
      </c>
      <c r="E25" s="82">
        <v>11990.31</v>
      </c>
      <c r="F25" s="82">
        <v>11990.31</v>
      </c>
      <c r="G25" s="31">
        <f t="shared" si="5"/>
        <v>79.75992815805229</v>
      </c>
      <c r="H25" s="122">
        <f t="shared" si="4"/>
        <v>79.75992815805229</v>
      </c>
      <c r="I25" s="144">
        <f t="shared" si="6"/>
        <v>14.275198228444888</v>
      </c>
      <c r="J25" s="156">
        <f t="shared" si="7"/>
        <v>14.275198228444888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6" customFormat="1" ht="15" customHeight="1" x14ac:dyDescent="0.2">
      <c r="A26" s="90" t="s">
        <v>42</v>
      </c>
      <c r="B26" s="88">
        <f>SUM(B27:B29)</f>
        <v>6851022</v>
      </c>
      <c r="C26" s="93">
        <f>SUM(C27:C29)</f>
        <v>6798313</v>
      </c>
      <c r="D26" s="93">
        <f>SUM(D27:D29)</f>
        <v>1145152</v>
      </c>
      <c r="E26" s="93">
        <f>SUM(E27:E28)</f>
        <v>607616.73</v>
      </c>
      <c r="F26" s="93">
        <f>SUM(F27:F29)</f>
        <v>618558.31999999995</v>
      </c>
      <c r="G26" s="28">
        <f t="shared" si="5"/>
        <v>54.015390096685856</v>
      </c>
      <c r="H26" s="123">
        <f t="shared" si="4"/>
        <v>53.059919556530488</v>
      </c>
      <c r="I26" s="146">
        <f>+F26/C26*100</f>
        <v>9.0987031635642541</v>
      </c>
      <c r="J26" s="158">
        <f t="shared" si="7"/>
        <v>8.9377574995443716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6" customFormat="1" ht="15" customHeight="1" x14ac:dyDescent="0.2">
      <c r="A27" s="89" t="s">
        <v>37</v>
      </c>
      <c r="B27" s="33">
        <v>6199168</v>
      </c>
      <c r="C27" s="83">
        <v>6139818</v>
      </c>
      <c r="D27" s="83">
        <v>1026190</v>
      </c>
      <c r="E27" s="83">
        <v>544800.41</v>
      </c>
      <c r="F27" s="83">
        <v>555742</v>
      </c>
      <c r="G27" s="34">
        <f t="shared" si="5"/>
        <v>54.1558580769643</v>
      </c>
      <c r="H27" s="122">
        <f t="shared" si="4"/>
        <v>53.089623753885739</v>
      </c>
      <c r="I27" s="144">
        <f t="shared" si="6"/>
        <v>9.0514409384773309</v>
      </c>
      <c r="J27" s="156">
        <f t="shared" si="7"/>
        <v>8.8732338645868651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6" customFormat="1" ht="15" customHeight="1" x14ac:dyDescent="0.2">
      <c r="A28" s="89" t="s">
        <v>38</v>
      </c>
      <c r="B28" s="33">
        <v>651854</v>
      </c>
      <c r="C28" s="83">
        <v>658495</v>
      </c>
      <c r="D28" s="83">
        <v>118962</v>
      </c>
      <c r="E28" s="83">
        <v>62816.32</v>
      </c>
      <c r="F28" s="83">
        <v>62816.32</v>
      </c>
      <c r="G28" s="34">
        <f t="shared" si="5"/>
        <v>52.803685210403316</v>
      </c>
      <c r="H28" s="122">
        <f t="shared" si="4"/>
        <v>52.803685210403316</v>
      </c>
      <c r="I28" s="144">
        <f t="shared" si="6"/>
        <v>9.5393769125050305</v>
      </c>
      <c r="J28" s="156">
        <f>+E28/C28*100</f>
        <v>9.5393769125050305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6" customFormat="1" ht="15" customHeight="1" x14ac:dyDescent="0.2">
      <c r="A29" s="29"/>
      <c r="B29" s="33"/>
      <c r="C29" s="83"/>
      <c r="D29" s="83"/>
      <c r="E29" s="83"/>
      <c r="F29" s="83"/>
      <c r="G29" s="35"/>
      <c r="H29" s="122"/>
      <c r="I29" s="144"/>
      <c r="J29" s="15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5" customFormat="1" ht="15" customHeight="1" x14ac:dyDescent="0.2">
      <c r="A30" s="24" t="s">
        <v>39</v>
      </c>
      <c r="B30" s="92">
        <f>SUM(B31:B37)</f>
        <v>5754205</v>
      </c>
      <c r="C30" s="92">
        <f>SUM(C31:C37)</f>
        <v>5798375</v>
      </c>
      <c r="D30" s="92">
        <f>SUM(D31:D37)</f>
        <v>1096713</v>
      </c>
      <c r="E30" s="92">
        <f>SUM(E31:E37)</f>
        <v>800669.17999999993</v>
      </c>
      <c r="F30" s="92">
        <f>SUM(F31:F37)</f>
        <v>827020.97</v>
      </c>
      <c r="G30" s="36">
        <f t="shared" ref="G30:G37" si="8">+F30/D30*100</f>
        <v>75.409060529053633</v>
      </c>
      <c r="H30" s="121">
        <f t="shared" ref="H30:H37" si="9">+E30/D30*100</f>
        <v>73.006263261217825</v>
      </c>
      <c r="I30" s="143">
        <f t="shared" si="6"/>
        <v>14.262978334447151</v>
      </c>
      <c r="J30" s="155">
        <f t="shared" ref="J30:J70" si="10">+E30/C30*100</f>
        <v>13.808509798003749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s="5" customFormat="1" ht="15" customHeight="1" x14ac:dyDescent="0.2">
      <c r="A31" s="91" t="s">
        <v>94</v>
      </c>
      <c r="B31" s="112">
        <v>274662</v>
      </c>
      <c r="C31" s="138">
        <v>274662</v>
      </c>
      <c r="D31" s="138">
        <v>36787</v>
      </c>
      <c r="E31" s="138">
        <v>23208.68</v>
      </c>
      <c r="F31" s="138">
        <v>25221.17</v>
      </c>
      <c r="G31" s="37">
        <f t="shared" si="8"/>
        <v>68.560007611384449</v>
      </c>
      <c r="H31" s="122">
        <f t="shared" si="9"/>
        <v>63.089352216815719</v>
      </c>
      <c r="I31" s="144">
        <f t="shared" si="6"/>
        <v>9.1826208212275446</v>
      </c>
      <c r="J31" s="156">
        <f t="shared" si="10"/>
        <v>8.4499057022813489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s="5" customFormat="1" ht="15" customHeight="1" x14ac:dyDescent="0.2">
      <c r="A32" s="91" t="s">
        <v>100</v>
      </c>
      <c r="B32" s="112">
        <v>233648</v>
      </c>
      <c r="C32" s="138">
        <v>233818</v>
      </c>
      <c r="D32" s="138">
        <v>40829</v>
      </c>
      <c r="E32" s="138">
        <v>37205.769999999997</v>
      </c>
      <c r="F32" s="138">
        <v>37205.769999999997</v>
      </c>
      <c r="G32" s="37">
        <f t="shared" si="8"/>
        <v>91.125841926081947</v>
      </c>
      <c r="H32" s="122">
        <f t="shared" si="9"/>
        <v>91.125841926081947</v>
      </c>
      <c r="I32" s="144">
        <f t="shared" si="6"/>
        <v>15.912277925566038</v>
      </c>
      <c r="J32" s="156">
        <f t="shared" si="10"/>
        <v>15.912277925566038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5" customFormat="1" ht="15" customHeight="1" x14ac:dyDescent="0.2">
      <c r="A33" s="91" t="s">
        <v>79</v>
      </c>
      <c r="B33" s="112">
        <v>2493100</v>
      </c>
      <c r="C33" s="138">
        <v>2493100</v>
      </c>
      <c r="D33" s="138">
        <v>447303</v>
      </c>
      <c r="E33" s="138">
        <v>387920.87</v>
      </c>
      <c r="F33" s="138">
        <v>387920.87</v>
      </c>
      <c r="G33" s="37">
        <f t="shared" si="8"/>
        <v>86.724406051379049</v>
      </c>
      <c r="H33" s="122">
        <f t="shared" si="9"/>
        <v>86.724406051379049</v>
      </c>
      <c r="I33" s="144">
        <f t="shared" si="6"/>
        <v>15.559779792226545</v>
      </c>
      <c r="J33" s="156">
        <f t="shared" si="10"/>
        <v>15.559779792226545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s="6" customFormat="1" ht="15" customHeight="1" x14ac:dyDescent="0.2">
      <c r="A34" s="89" t="s">
        <v>40</v>
      </c>
      <c r="B34" s="113">
        <v>284021</v>
      </c>
      <c r="C34" s="139">
        <v>284021</v>
      </c>
      <c r="D34" s="139">
        <v>49203</v>
      </c>
      <c r="E34" s="139">
        <v>27692.76</v>
      </c>
      <c r="F34" s="139">
        <v>29095.94</v>
      </c>
      <c r="G34" s="37">
        <f t="shared" si="8"/>
        <v>59.134483669694937</v>
      </c>
      <c r="H34" s="122">
        <f t="shared" si="9"/>
        <v>56.282665691116392</v>
      </c>
      <c r="I34" s="144">
        <f t="shared" si="6"/>
        <v>10.244291795324994</v>
      </c>
      <c r="J34" s="156">
        <f t="shared" si="10"/>
        <v>9.750250861732054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6" customFormat="1" ht="15" customHeight="1" x14ac:dyDescent="0.2">
      <c r="A35" s="89" t="s">
        <v>41</v>
      </c>
      <c r="B35" s="113">
        <v>454890</v>
      </c>
      <c r="C35" s="139">
        <v>454890</v>
      </c>
      <c r="D35" s="139">
        <v>90623</v>
      </c>
      <c r="E35" s="139">
        <v>42593.88</v>
      </c>
      <c r="F35" s="139">
        <v>47557.09</v>
      </c>
      <c r="G35" s="37">
        <f>+F35/D35*100</f>
        <v>52.47794709952219</v>
      </c>
      <c r="H35" s="122">
        <f t="shared" si="9"/>
        <v>47.001180715712344</v>
      </c>
      <c r="I35" s="144">
        <f t="shared" si="6"/>
        <v>10.454635186528611</v>
      </c>
      <c r="J35" s="156">
        <f t="shared" si="10"/>
        <v>9.3635560245334037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6" customFormat="1" ht="15" customHeight="1" x14ac:dyDescent="0.2">
      <c r="A36" s="89" t="s">
        <v>81</v>
      </c>
      <c r="B36" s="113">
        <v>1291455</v>
      </c>
      <c r="C36" s="139">
        <v>1291455</v>
      </c>
      <c r="D36" s="139">
        <v>240986</v>
      </c>
      <c r="E36" s="139">
        <v>196317.27</v>
      </c>
      <c r="F36" s="139">
        <v>206381.27</v>
      </c>
      <c r="G36" s="37">
        <f>+F36/D36*100</f>
        <v>85.640356701219162</v>
      </c>
      <c r="H36" s="122">
        <f t="shared" si="9"/>
        <v>81.464180491812797</v>
      </c>
      <c r="I36" s="144">
        <f t="shared" si="6"/>
        <v>15.980523518047473</v>
      </c>
      <c r="J36" s="156">
        <f t="shared" si="10"/>
        <v>15.201247430224049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6" customFormat="1" ht="15" customHeight="1" x14ac:dyDescent="0.2">
      <c r="A37" s="89" t="s">
        <v>14</v>
      </c>
      <c r="B37" s="113">
        <v>722429</v>
      </c>
      <c r="C37" s="139">
        <v>766429</v>
      </c>
      <c r="D37" s="139">
        <v>190982</v>
      </c>
      <c r="E37" s="139">
        <v>85729.95</v>
      </c>
      <c r="F37" s="139">
        <v>93638.86</v>
      </c>
      <c r="G37" s="37">
        <f t="shared" si="8"/>
        <v>49.03020179912243</v>
      </c>
      <c r="H37" s="122">
        <f t="shared" si="9"/>
        <v>44.889020954854381</v>
      </c>
      <c r="I37" s="144">
        <f t="shared" si="6"/>
        <v>12.217551788880639</v>
      </c>
      <c r="J37" s="156">
        <f t="shared" si="10"/>
        <v>11.18563493813517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6" customFormat="1" ht="15" customHeight="1" x14ac:dyDescent="0.2">
      <c r="A38" s="39"/>
      <c r="B38" s="33"/>
      <c r="C38" s="83"/>
      <c r="D38" s="83"/>
      <c r="E38" s="83"/>
      <c r="F38" s="83"/>
      <c r="G38" s="40"/>
      <c r="H38" s="122"/>
      <c r="I38" s="144"/>
      <c r="J38" s="15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s="5" customFormat="1" ht="14.25" customHeight="1" x14ac:dyDescent="0.2">
      <c r="A39" s="24" t="s">
        <v>43</v>
      </c>
      <c r="B39" s="25">
        <f>+B40</f>
        <v>4809358</v>
      </c>
      <c r="C39" s="80">
        <f>+C40</f>
        <v>4811258</v>
      </c>
      <c r="D39" s="80">
        <f>+D40</f>
        <v>866492</v>
      </c>
      <c r="E39" s="80">
        <f>+E40</f>
        <v>756845.37</v>
      </c>
      <c r="F39" s="80">
        <f>+F40</f>
        <v>768271.04</v>
      </c>
      <c r="G39" s="36">
        <f>+F39/D39*100</f>
        <v>88.664527774059081</v>
      </c>
      <c r="H39" s="121">
        <f>+E39/D39*100</f>
        <v>87.34591548450534</v>
      </c>
      <c r="I39" s="143">
        <f t="shared" si="6"/>
        <v>15.968194596922469</v>
      </c>
      <c r="J39" s="155">
        <f t="shared" si="10"/>
        <v>15.73071678966291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s="5" customFormat="1" ht="14.25" customHeight="1" x14ac:dyDescent="0.2">
      <c r="A40" s="90" t="s">
        <v>90</v>
      </c>
      <c r="B40" s="27">
        <v>4809358</v>
      </c>
      <c r="C40" s="81">
        <v>4811258</v>
      </c>
      <c r="D40" s="81">
        <v>866492</v>
      </c>
      <c r="E40" s="81">
        <v>756845.37</v>
      </c>
      <c r="F40" s="81">
        <v>768271.04</v>
      </c>
      <c r="G40" s="41">
        <f>+F40/D40*100</f>
        <v>88.664527774059081</v>
      </c>
      <c r="H40" s="123">
        <f>+E40/D40*100</f>
        <v>87.34591548450534</v>
      </c>
      <c r="I40" s="146">
        <f t="shared" si="6"/>
        <v>15.968194596922469</v>
      </c>
      <c r="J40" s="158">
        <f t="shared" si="10"/>
        <v>15.73071678966291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6" customFormat="1" ht="15" hidden="1" customHeight="1" x14ac:dyDescent="0.2">
      <c r="A41" s="29" t="s">
        <v>44</v>
      </c>
      <c r="B41" s="30"/>
      <c r="C41" s="82"/>
      <c r="D41" s="82"/>
      <c r="E41" s="82"/>
      <c r="F41" s="82"/>
      <c r="G41" s="37" t="e">
        <f>+F41/D41*100</f>
        <v>#DIV/0!</v>
      </c>
      <c r="H41" s="122" t="e">
        <f>+E41/F41*100</f>
        <v>#DIV/0!</v>
      </c>
      <c r="I41" s="144" t="e">
        <f t="shared" si="6"/>
        <v>#DIV/0!</v>
      </c>
      <c r="J41" s="156" t="e">
        <f t="shared" si="10"/>
        <v>#DIV/0!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6" customFormat="1" ht="15" hidden="1" customHeight="1" x14ac:dyDescent="0.2">
      <c r="A42" s="29" t="s">
        <v>45</v>
      </c>
      <c r="B42" s="30"/>
      <c r="C42" s="82"/>
      <c r="D42" s="82"/>
      <c r="E42" s="82"/>
      <c r="F42" s="82"/>
      <c r="G42" s="37" t="e">
        <f t="shared" ref="G42:G62" si="11">+F42/D42*100</f>
        <v>#DIV/0!</v>
      </c>
      <c r="H42" s="123" t="e">
        <f>+E42/F42*100</f>
        <v>#DIV/0!</v>
      </c>
      <c r="I42" s="144" t="e">
        <f t="shared" si="6"/>
        <v>#DIV/0!</v>
      </c>
      <c r="J42" s="156" t="e">
        <f t="shared" si="10"/>
        <v>#DIV/0!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6" customFormat="1" ht="15" hidden="1" customHeight="1" x14ac:dyDescent="0.2">
      <c r="A43" s="29" t="s">
        <v>46</v>
      </c>
      <c r="B43" s="30"/>
      <c r="C43" s="82"/>
      <c r="D43" s="82"/>
      <c r="E43" s="82"/>
      <c r="F43" s="82"/>
      <c r="G43" s="37" t="e">
        <f t="shared" si="11"/>
        <v>#DIV/0!</v>
      </c>
      <c r="H43" s="122" t="e">
        <f>+E43/F43*100</f>
        <v>#DIV/0!</v>
      </c>
      <c r="I43" s="144" t="e">
        <f t="shared" si="6"/>
        <v>#DIV/0!</v>
      </c>
      <c r="J43" s="156" t="e">
        <f t="shared" si="10"/>
        <v>#DIV/0!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6" customFormat="1" ht="15" hidden="1" customHeight="1" x14ac:dyDescent="0.2">
      <c r="A44" s="29" t="s">
        <v>47</v>
      </c>
      <c r="B44" s="30"/>
      <c r="C44" s="82"/>
      <c r="D44" s="82"/>
      <c r="E44" s="82"/>
      <c r="F44" s="82"/>
      <c r="G44" s="37" t="e">
        <f t="shared" si="11"/>
        <v>#DIV/0!</v>
      </c>
      <c r="H44" s="122" t="e">
        <f>+E44/F44*100</f>
        <v>#DIV/0!</v>
      </c>
      <c r="I44" s="144" t="e">
        <f t="shared" si="6"/>
        <v>#DIV/0!</v>
      </c>
      <c r="J44" s="156" t="e">
        <f t="shared" si="10"/>
        <v>#DIV/0!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6" customFormat="1" ht="15" hidden="1" customHeight="1" x14ac:dyDescent="0.2">
      <c r="A45" s="29" t="s">
        <v>48</v>
      </c>
      <c r="B45" s="30"/>
      <c r="C45" s="82"/>
      <c r="D45" s="82"/>
      <c r="E45" s="82"/>
      <c r="F45" s="82"/>
      <c r="G45" s="37" t="e">
        <f t="shared" si="11"/>
        <v>#DIV/0!</v>
      </c>
      <c r="H45" s="42"/>
      <c r="I45" s="144" t="e">
        <f t="shared" si="6"/>
        <v>#DIV/0!</v>
      </c>
      <c r="J45" s="156" t="e">
        <f t="shared" si="10"/>
        <v>#DIV/0!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6" customFormat="1" ht="15" hidden="1" customHeight="1" x14ac:dyDescent="0.2">
      <c r="A46" s="29" t="s">
        <v>49</v>
      </c>
      <c r="B46" s="30"/>
      <c r="C46" s="82"/>
      <c r="D46" s="82"/>
      <c r="E46" s="82"/>
      <c r="F46" s="82"/>
      <c r="G46" s="37" t="e">
        <f t="shared" si="11"/>
        <v>#DIV/0!</v>
      </c>
      <c r="H46" s="42"/>
      <c r="I46" s="144" t="e">
        <f t="shared" si="6"/>
        <v>#DIV/0!</v>
      </c>
      <c r="J46" s="156" t="e">
        <f t="shared" si="10"/>
        <v>#DIV/0!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6" customFormat="1" ht="15" hidden="1" customHeight="1" x14ac:dyDescent="0.2">
      <c r="A47" s="29" t="s">
        <v>50</v>
      </c>
      <c r="B47" s="30"/>
      <c r="C47" s="82"/>
      <c r="D47" s="82"/>
      <c r="E47" s="82"/>
      <c r="F47" s="82"/>
      <c r="G47" s="37" t="e">
        <f t="shared" si="11"/>
        <v>#DIV/0!</v>
      </c>
      <c r="H47" s="42"/>
      <c r="I47" s="144" t="e">
        <f t="shared" si="6"/>
        <v>#DIV/0!</v>
      </c>
      <c r="J47" s="156" t="e">
        <f t="shared" si="10"/>
        <v>#DIV/0!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6" customFormat="1" ht="15" hidden="1" customHeight="1" x14ac:dyDescent="0.2">
      <c r="A48" s="29" t="s">
        <v>51</v>
      </c>
      <c r="B48" s="30"/>
      <c r="C48" s="82"/>
      <c r="D48" s="82"/>
      <c r="E48" s="82"/>
      <c r="F48" s="82"/>
      <c r="G48" s="37" t="e">
        <f t="shared" si="11"/>
        <v>#DIV/0!</v>
      </c>
      <c r="H48" s="42"/>
      <c r="I48" s="144" t="e">
        <f t="shared" si="6"/>
        <v>#DIV/0!</v>
      </c>
      <c r="J48" s="156" t="e">
        <f t="shared" si="10"/>
        <v>#DIV/0!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6" customFormat="1" ht="15" hidden="1" customHeight="1" x14ac:dyDescent="0.2">
      <c r="A49" s="29" t="s">
        <v>52</v>
      </c>
      <c r="B49" s="30"/>
      <c r="C49" s="82"/>
      <c r="D49" s="82"/>
      <c r="E49" s="82"/>
      <c r="F49" s="82"/>
      <c r="G49" s="37" t="e">
        <f t="shared" si="11"/>
        <v>#DIV/0!</v>
      </c>
      <c r="H49" s="42"/>
      <c r="I49" s="144" t="e">
        <f t="shared" si="6"/>
        <v>#DIV/0!</v>
      </c>
      <c r="J49" s="156" t="e">
        <f t="shared" si="10"/>
        <v>#DIV/0!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6" customFormat="1" ht="15" hidden="1" customHeight="1" x14ac:dyDescent="0.2">
      <c r="A50" s="29" t="s">
        <v>53</v>
      </c>
      <c r="B50" s="30"/>
      <c r="C50" s="82"/>
      <c r="D50" s="82"/>
      <c r="E50" s="82"/>
      <c r="F50" s="82"/>
      <c r="G50" s="37" t="e">
        <f t="shared" si="11"/>
        <v>#DIV/0!</v>
      </c>
      <c r="H50" s="42"/>
      <c r="I50" s="144" t="e">
        <f t="shared" si="6"/>
        <v>#DIV/0!</v>
      </c>
      <c r="J50" s="156" t="e">
        <f t="shared" si="10"/>
        <v>#DIV/0!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6" customFormat="1" ht="12.75" hidden="1" customHeight="1" x14ac:dyDescent="0.2">
      <c r="A51" s="29" t="s">
        <v>54</v>
      </c>
      <c r="B51" s="30"/>
      <c r="C51" s="82"/>
      <c r="D51" s="82"/>
      <c r="E51" s="82"/>
      <c r="F51" s="82"/>
      <c r="G51" s="37" t="e">
        <f t="shared" si="11"/>
        <v>#DIV/0!</v>
      </c>
      <c r="H51" s="32"/>
      <c r="I51" s="144" t="e">
        <f t="shared" si="6"/>
        <v>#DIV/0!</v>
      </c>
      <c r="J51" s="156" t="e">
        <f t="shared" si="10"/>
        <v>#DIV/0!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6" customFormat="1" ht="12.75" hidden="1" customHeight="1" x14ac:dyDescent="0.2">
      <c r="A52" s="29" t="s">
        <v>55</v>
      </c>
      <c r="B52" s="30"/>
      <c r="C52" s="82"/>
      <c r="D52" s="82"/>
      <c r="E52" s="82"/>
      <c r="F52" s="82"/>
      <c r="G52" s="37" t="e">
        <f t="shared" si="11"/>
        <v>#DIV/0!</v>
      </c>
      <c r="H52" s="32"/>
      <c r="I52" s="144" t="e">
        <f t="shared" si="6"/>
        <v>#DIV/0!</v>
      </c>
      <c r="J52" s="156" t="e">
        <f t="shared" si="10"/>
        <v>#DIV/0!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6" customFormat="1" ht="15" customHeight="1" x14ac:dyDescent="0.2">
      <c r="A53" s="29"/>
      <c r="B53" s="30"/>
      <c r="C53" s="82"/>
      <c r="D53" s="82"/>
      <c r="E53" s="82"/>
      <c r="F53" s="82"/>
      <c r="G53" s="37"/>
      <c r="H53" s="122"/>
      <c r="I53" s="144"/>
      <c r="J53" s="156" t="s">
        <v>108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6" customFormat="1" ht="15" customHeight="1" x14ac:dyDescent="0.2">
      <c r="A54" s="24" t="s">
        <v>56</v>
      </c>
      <c r="B54" s="25">
        <f>+B55+B59+B63+B67</f>
        <v>19505726</v>
      </c>
      <c r="C54" s="80">
        <f>+C55+C59+C63+C67</f>
        <v>19505726</v>
      </c>
      <c r="D54" s="80">
        <f>+D55+D59+D63+D67</f>
        <v>3130484</v>
      </c>
      <c r="E54" s="92">
        <f>+E55+E59+E63+E67</f>
        <v>2210202.7199999997</v>
      </c>
      <c r="F54" s="80">
        <f>+F55+F59+F63+F67</f>
        <v>2210202.7199999997</v>
      </c>
      <c r="G54" s="36">
        <f t="shared" si="11"/>
        <v>70.602587970422462</v>
      </c>
      <c r="H54" s="121">
        <f t="shared" ref="H54:H62" si="12">+E54/D54*100</f>
        <v>70.602587970422462</v>
      </c>
      <c r="I54" s="143">
        <f t="shared" si="6"/>
        <v>11.331045663206792</v>
      </c>
      <c r="J54" s="155">
        <f t="shared" si="10"/>
        <v>11.331045663206792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6" customFormat="1" ht="15" customHeight="1" x14ac:dyDescent="0.2">
      <c r="A55" s="95" t="s">
        <v>26</v>
      </c>
      <c r="B55" s="27">
        <f>SUM(B56:B58)</f>
        <v>7139508</v>
      </c>
      <c r="C55" s="81">
        <f>SUM(C56:C58)</f>
        <v>7139508</v>
      </c>
      <c r="D55" s="81">
        <f>D56+D57+D58</f>
        <v>1009387</v>
      </c>
      <c r="E55" s="93">
        <f>E56+E57+E58</f>
        <v>397891</v>
      </c>
      <c r="F55" s="81">
        <f>F56+F57+F58</f>
        <v>397891</v>
      </c>
      <c r="G55" s="41">
        <f>+F55/D55*100</f>
        <v>39.419073160244785</v>
      </c>
      <c r="H55" s="123">
        <f t="shared" si="12"/>
        <v>39.419073160244785</v>
      </c>
      <c r="I55" s="144">
        <f t="shared" si="6"/>
        <v>5.5730871090837066</v>
      </c>
      <c r="J55" s="156">
        <f t="shared" si="10"/>
        <v>5.5730871090837066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6" customFormat="1" ht="15" customHeight="1" x14ac:dyDescent="0.2">
      <c r="A56" s="89" t="s">
        <v>27</v>
      </c>
      <c r="B56" s="30">
        <v>6504927</v>
      </c>
      <c r="C56" s="82">
        <v>6504927</v>
      </c>
      <c r="D56" s="82">
        <v>903621</v>
      </c>
      <c r="E56" s="139">
        <v>345008</v>
      </c>
      <c r="F56" s="82">
        <v>345008</v>
      </c>
      <c r="G56" s="37">
        <f t="shared" si="11"/>
        <v>38.180608905724853</v>
      </c>
      <c r="H56" s="122">
        <f t="shared" si="12"/>
        <v>38.180608905724853</v>
      </c>
      <c r="I56" s="144">
        <f t="shared" si="6"/>
        <v>5.3037951079235786</v>
      </c>
      <c r="J56" s="156">
        <f t="shared" si="10"/>
        <v>5.3037951079235786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6" customFormat="1" ht="15" customHeight="1" x14ac:dyDescent="0.2">
      <c r="A57" s="89" t="s">
        <v>28</v>
      </c>
      <c r="B57" s="30">
        <v>8000</v>
      </c>
      <c r="C57" s="82">
        <v>8000</v>
      </c>
      <c r="D57" s="82">
        <v>1334</v>
      </c>
      <c r="E57" s="139">
        <v>667</v>
      </c>
      <c r="F57" s="82">
        <v>667</v>
      </c>
      <c r="G57" s="37">
        <f t="shared" si="11"/>
        <v>50</v>
      </c>
      <c r="H57" s="122">
        <f t="shared" si="12"/>
        <v>50</v>
      </c>
      <c r="I57" s="144">
        <f t="shared" si="6"/>
        <v>8.3375000000000004</v>
      </c>
      <c r="J57" s="156">
        <f t="shared" si="10"/>
        <v>8.3375000000000004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s="6" customFormat="1" ht="15" customHeight="1" x14ac:dyDescent="0.2">
      <c r="A58" s="29" t="s">
        <v>68</v>
      </c>
      <c r="B58" s="30">
        <v>626581</v>
      </c>
      <c r="C58" s="82">
        <v>626581</v>
      </c>
      <c r="D58" s="82">
        <v>104432</v>
      </c>
      <c r="E58" s="139">
        <v>52216</v>
      </c>
      <c r="F58" s="82">
        <v>52216</v>
      </c>
      <c r="G58" s="37">
        <f t="shared" si="11"/>
        <v>50</v>
      </c>
      <c r="H58" s="122">
        <f t="shared" si="12"/>
        <v>50</v>
      </c>
      <c r="I58" s="144">
        <f t="shared" si="6"/>
        <v>8.3334796299281333</v>
      </c>
      <c r="J58" s="156">
        <f t="shared" si="10"/>
        <v>8.3334796299281333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s="6" customFormat="1" ht="15" customHeight="1" x14ac:dyDescent="0.2">
      <c r="A59" s="94" t="s">
        <v>29</v>
      </c>
      <c r="B59" s="87">
        <f>SUM(B60:B62)</f>
        <v>462400</v>
      </c>
      <c r="C59" s="110">
        <f>SUM(C60:C62)</f>
        <v>462400</v>
      </c>
      <c r="D59" s="110">
        <f>D60+D61+D62</f>
        <v>77068</v>
      </c>
      <c r="E59" s="162">
        <f>E60+E61+E62</f>
        <v>38337</v>
      </c>
      <c r="F59" s="110">
        <f>F60+F61+F62</f>
        <v>38337</v>
      </c>
      <c r="G59" s="96">
        <f t="shared" si="11"/>
        <v>49.744381585093684</v>
      </c>
      <c r="H59" s="124">
        <f t="shared" si="12"/>
        <v>49.744381585093684</v>
      </c>
      <c r="I59" s="143">
        <f t="shared" si="6"/>
        <v>8.2908737024221448</v>
      </c>
      <c r="J59" s="155">
        <f t="shared" si="10"/>
        <v>8.2908737024221448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s="6" customFormat="1" ht="15" customHeight="1" x14ac:dyDescent="0.2">
      <c r="A60" s="89" t="s">
        <v>15</v>
      </c>
      <c r="B60" s="30">
        <v>186200</v>
      </c>
      <c r="C60" s="82">
        <v>186200</v>
      </c>
      <c r="D60" s="82">
        <v>31034</v>
      </c>
      <c r="E60" s="139">
        <v>10837</v>
      </c>
      <c r="F60" s="139">
        <v>10837</v>
      </c>
      <c r="G60" s="37">
        <f t="shared" si="11"/>
        <v>34.919765418573178</v>
      </c>
      <c r="H60" s="122">
        <f t="shared" si="12"/>
        <v>34.919765418573178</v>
      </c>
      <c r="I60" s="144">
        <f t="shared" si="6"/>
        <v>5.8200859291084859</v>
      </c>
      <c r="J60" s="156">
        <f t="shared" si="10"/>
        <v>5.8200859291084859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s="6" customFormat="1" ht="15" customHeight="1" x14ac:dyDescent="0.2">
      <c r="A61" s="89" t="s">
        <v>30</v>
      </c>
      <c r="B61" s="30">
        <v>186200</v>
      </c>
      <c r="C61" s="82">
        <v>186200</v>
      </c>
      <c r="D61" s="82">
        <v>31034</v>
      </c>
      <c r="E61" s="139">
        <v>20000</v>
      </c>
      <c r="F61" s="82">
        <v>20000</v>
      </c>
      <c r="G61" s="37">
        <f t="shared" si="11"/>
        <v>64.445446929174452</v>
      </c>
      <c r="H61" s="122">
        <f t="shared" si="12"/>
        <v>64.445446929174452</v>
      </c>
      <c r="I61" s="144">
        <f t="shared" si="6"/>
        <v>10.741138560687432</v>
      </c>
      <c r="J61" s="156">
        <f t="shared" si="10"/>
        <v>10.741138560687432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6" customFormat="1" ht="15" customHeight="1" x14ac:dyDescent="0.2">
      <c r="A62" s="89" t="s">
        <v>57</v>
      </c>
      <c r="B62" s="30">
        <v>90000</v>
      </c>
      <c r="C62" s="82">
        <v>90000</v>
      </c>
      <c r="D62" s="82">
        <v>15000</v>
      </c>
      <c r="E62" s="139">
        <v>7500</v>
      </c>
      <c r="F62" s="82">
        <v>7500</v>
      </c>
      <c r="G62" s="37">
        <f t="shared" si="11"/>
        <v>50</v>
      </c>
      <c r="H62" s="122">
        <f t="shared" si="12"/>
        <v>50</v>
      </c>
      <c r="I62" s="144">
        <f t="shared" si="6"/>
        <v>8.3333333333333321</v>
      </c>
      <c r="J62" s="156">
        <f t="shared" si="10"/>
        <v>8.3333333333333321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s="6" customFormat="1" ht="15" customHeight="1" x14ac:dyDescent="0.2">
      <c r="A63" s="95" t="s">
        <v>67</v>
      </c>
      <c r="B63" s="87">
        <f>SUM(B64:B66)</f>
        <v>6155954</v>
      </c>
      <c r="C63" s="110">
        <f>SUM(C64:C66)</f>
        <v>6155954</v>
      </c>
      <c r="D63" s="110">
        <f>SUM(D64:D66)</f>
        <v>1061544</v>
      </c>
      <c r="E63" s="162">
        <f>SUM(E64:E66)</f>
        <v>791489.72</v>
      </c>
      <c r="F63" s="110">
        <f>SUM(F64:F66)</f>
        <v>791489.72</v>
      </c>
      <c r="G63" s="96">
        <f t="shared" ref="G63:G71" si="13">+F63/D63*100</f>
        <v>74.560236787170382</v>
      </c>
      <c r="H63" s="124">
        <f t="shared" ref="H63:H71" si="14">+E63/D63*100</f>
        <v>74.560236787170382</v>
      </c>
      <c r="I63" s="142">
        <f t="shared" si="6"/>
        <v>12.857304001946732</v>
      </c>
      <c r="J63" s="157">
        <f t="shared" si="10"/>
        <v>12.857304001946732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s="6" customFormat="1" ht="15" customHeight="1" x14ac:dyDescent="0.2">
      <c r="A64" s="89" t="s">
        <v>27</v>
      </c>
      <c r="B64" s="30">
        <v>5485384</v>
      </c>
      <c r="C64" s="82">
        <v>5485384</v>
      </c>
      <c r="D64" s="82">
        <v>949769</v>
      </c>
      <c r="E64" s="139">
        <v>735601.72</v>
      </c>
      <c r="F64" s="82">
        <v>735601.72</v>
      </c>
      <c r="G64" s="37">
        <f t="shared" si="13"/>
        <v>77.45059272307266</v>
      </c>
      <c r="H64" s="122">
        <f t="shared" si="14"/>
        <v>77.45059272307266</v>
      </c>
      <c r="I64" s="144">
        <f t="shared" si="6"/>
        <v>13.410213760786846</v>
      </c>
      <c r="J64" s="156">
        <f t="shared" si="10"/>
        <v>13.410213760786846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s="6" customFormat="1" ht="15" customHeight="1" x14ac:dyDescent="0.2">
      <c r="A65" s="29" t="s">
        <v>68</v>
      </c>
      <c r="B65" s="30">
        <v>666570</v>
      </c>
      <c r="C65" s="82">
        <v>666570</v>
      </c>
      <c r="D65" s="82">
        <v>111107</v>
      </c>
      <c r="E65" s="139">
        <v>55554</v>
      </c>
      <c r="F65" s="82">
        <v>55554</v>
      </c>
      <c r="G65" s="37">
        <f t="shared" si="13"/>
        <v>50.000450016650625</v>
      </c>
      <c r="H65" s="122">
        <f t="shared" si="14"/>
        <v>50.000450016650625</v>
      </c>
      <c r="I65" s="144">
        <f t="shared" si="6"/>
        <v>8.3343084747288358</v>
      </c>
      <c r="J65" s="156">
        <f t="shared" si="10"/>
        <v>8.3343084747288358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s="6" customFormat="1" ht="15" customHeight="1" x14ac:dyDescent="0.2">
      <c r="A66" s="29" t="s">
        <v>28</v>
      </c>
      <c r="B66" s="30">
        <v>4000</v>
      </c>
      <c r="C66" s="82">
        <v>4000</v>
      </c>
      <c r="D66" s="82">
        <v>668</v>
      </c>
      <c r="E66" s="139">
        <v>334</v>
      </c>
      <c r="F66" s="82">
        <v>334</v>
      </c>
      <c r="G66" s="37">
        <f t="shared" si="13"/>
        <v>50</v>
      </c>
      <c r="H66" s="122">
        <f t="shared" si="14"/>
        <v>50</v>
      </c>
      <c r="I66" s="144">
        <f t="shared" si="6"/>
        <v>8.35</v>
      </c>
      <c r="J66" s="156">
        <f t="shared" si="10"/>
        <v>8.35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s="6" customFormat="1" ht="15" customHeight="1" x14ac:dyDescent="0.2">
      <c r="A67" s="95" t="s">
        <v>69</v>
      </c>
      <c r="B67" s="87">
        <f>SUM(B68:B70)</f>
        <v>5747864</v>
      </c>
      <c r="C67" s="110">
        <f>SUM(C68:C70)</f>
        <v>5747864</v>
      </c>
      <c r="D67" s="110">
        <f>SUM(D68:D70)</f>
        <v>982485</v>
      </c>
      <c r="E67" s="162">
        <f>SUM(E68:E70)</f>
        <v>982485</v>
      </c>
      <c r="F67" s="110">
        <f>SUM(F68:F70)</f>
        <v>982485</v>
      </c>
      <c r="G67" s="96">
        <f t="shared" si="13"/>
        <v>100</v>
      </c>
      <c r="H67" s="124">
        <f t="shared" si="14"/>
        <v>100</v>
      </c>
      <c r="I67" s="142">
        <f t="shared" si="6"/>
        <v>17.093045346932357</v>
      </c>
      <c r="J67" s="157">
        <f t="shared" si="10"/>
        <v>17.093045346932357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s="6" customFormat="1" ht="15" customHeight="1" x14ac:dyDescent="0.2">
      <c r="A68" s="29" t="s">
        <v>27</v>
      </c>
      <c r="B68" s="30">
        <v>5208042</v>
      </c>
      <c r="C68" s="82">
        <v>5208042</v>
      </c>
      <c r="D68" s="82">
        <v>892515</v>
      </c>
      <c r="E68" s="139">
        <v>892515</v>
      </c>
      <c r="F68" s="82">
        <v>892515</v>
      </c>
      <c r="G68" s="37">
        <f t="shared" si="13"/>
        <v>100</v>
      </c>
      <c r="H68" s="122">
        <f t="shared" si="14"/>
        <v>100</v>
      </c>
      <c r="I68" s="144">
        <f t="shared" si="6"/>
        <v>17.137246589025203</v>
      </c>
      <c r="J68" s="156">
        <f t="shared" si="10"/>
        <v>17.137246589025203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s="6" customFormat="1" ht="15" customHeight="1" x14ac:dyDescent="0.2">
      <c r="A69" s="29" t="s">
        <v>68</v>
      </c>
      <c r="B69" s="30">
        <v>530622</v>
      </c>
      <c r="C69" s="82">
        <v>530622</v>
      </c>
      <c r="D69" s="82">
        <v>88438</v>
      </c>
      <c r="E69" s="139">
        <v>88438</v>
      </c>
      <c r="F69" s="82">
        <v>88438</v>
      </c>
      <c r="G69" s="37">
        <f>+F69/D69*100</f>
        <v>100</v>
      </c>
      <c r="H69" s="122">
        <f>+E69/D69*100</f>
        <v>100</v>
      </c>
      <c r="I69" s="144">
        <f t="shared" si="6"/>
        <v>16.666855124740398</v>
      </c>
      <c r="J69" s="156">
        <f t="shared" si="10"/>
        <v>16.666855124740398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s="6" customFormat="1" ht="17.25" customHeight="1" x14ac:dyDescent="0.2">
      <c r="A70" s="29" t="s">
        <v>28</v>
      </c>
      <c r="B70" s="30">
        <v>9200</v>
      </c>
      <c r="C70" s="82">
        <v>9200</v>
      </c>
      <c r="D70" s="82">
        <v>1532</v>
      </c>
      <c r="E70" s="139">
        <v>1532</v>
      </c>
      <c r="F70" s="82">
        <v>1532</v>
      </c>
      <c r="G70" s="37">
        <f t="shared" si="13"/>
        <v>100</v>
      </c>
      <c r="H70" s="122">
        <f t="shared" si="14"/>
        <v>100</v>
      </c>
      <c r="I70" s="144">
        <f t="shared" si="6"/>
        <v>16.652173913043477</v>
      </c>
      <c r="J70" s="156">
        <f t="shared" si="10"/>
        <v>16.652173913043477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s="6" customFormat="1" ht="15" hidden="1" customHeight="1" x14ac:dyDescent="0.2">
      <c r="A71" s="29" t="s">
        <v>28</v>
      </c>
      <c r="B71" s="30">
        <v>9200</v>
      </c>
      <c r="C71" s="82">
        <v>9200</v>
      </c>
      <c r="D71" s="82">
        <v>1534</v>
      </c>
      <c r="E71" s="161">
        <v>767</v>
      </c>
      <c r="F71" s="82">
        <v>767</v>
      </c>
      <c r="G71" s="37">
        <f t="shared" si="13"/>
        <v>50</v>
      </c>
      <c r="H71" s="122">
        <f t="shared" si="14"/>
        <v>50</v>
      </c>
      <c r="I71" s="14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2.25" hidden="1" customHeight="1" x14ac:dyDescent="0.2">
      <c r="A72" s="43"/>
      <c r="B72" s="44"/>
      <c r="C72" s="45"/>
      <c r="D72" s="45"/>
      <c r="E72" s="131"/>
      <c r="F72" s="45"/>
      <c r="G72" s="45"/>
      <c r="H72" s="45"/>
      <c r="I72" s="14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9" customHeight="1" x14ac:dyDescent="0.2">
      <c r="A73" s="43"/>
      <c r="B73" s="44"/>
      <c r="C73" s="45"/>
      <c r="D73" s="45"/>
      <c r="E73" s="131"/>
      <c r="F73" s="45"/>
      <c r="G73" s="45"/>
      <c r="H73" s="45"/>
      <c r="I73" s="14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" customHeight="1" x14ac:dyDescent="0.2">
      <c r="A74" s="175" t="s">
        <v>6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</row>
    <row r="75" spans="1:25" ht="6" customHeight="1" x14ac:dyDescent="0.2">
      <c r="A75" s="32"/>
      <c r="B75" s="46"/>
      <c r="C75" s="32"/>
      <c r="D75" s="32"/>
      <c r="E75" s="32"/>
      <c r="F75" s="32"/>
      <c r="G75" s="32"/>
      <c r="H75" s="32"/>
      <c r="I75" s="32"/>
    </row>
    <row r="76" spans="1:25" ht="18" customHeight="1" thickBot="1" x14ac:dyDescent="0.25">
      <c r="A76" s="32"/>
      <c r="B76" s="14">
        <v>1</v>
      </c>
      <c r="C76" s="14">
        <v>2</v>
      </c>
      <c r="D76" s="14">
        <v>3</v>
      </c>
      <c r="E76" s="14">
        <v>4</v>
      </c>
      <c r="F76" s="14">
        <v>5</v>
      </c>
      <c r="G76" s="116">
        <v>6</v>
      </c>
      <c r="H76" s="116">
        <v>7</v>
      </c>
      <c r="I76" s="14" t="s">
        <v>101</v>
      </c>
      <c r="J76" s="14" t="s">
        <v>102</v>
      </c>
      <c r="K76" s="116" t="s">
        <v>106</v>
      </c>
      <c r="L76" s="116" t="s">
        <v>107</v>
      </c>
    </row>
    <row r="77" spans="1:25" ht="57.75" customHeight="1" thickTop="1" thickBot="1" x14ac:dyDescent="0.25">
      <c r="A77" s="106" t="s">
        <v>0</v>
      </c>
      <c r="B77" s="107" t="s">
        <v>9</v>
      </c>
      <c r="C77" s="107" t="s">
        <v>10</v>
      </c>
      <c r="D77" s="107" t="s">
        <v>11</v>
      </c>
      <c r="E77" s="170" t="s">
        <v>97</v>
      </c>
      <c r="F77" s="107" t="s">
        <v>24</v>
      </c>
      <c r="G77" s="107" t="s">
        <v>31</v>
      </c>
      <c r="H77" s="107" t="s">
        <v>32</v>
      </c>
      <c r="I77" s="132" t="s">
        <v>98</v>
      </c>
      <c r="J77" s="132" t="s">
        <v>99</v>
      </c>
      <c r="K77" s="132" t="s">
        <v>104</v>
      </c>
      <c r="L77" s="159" t="s">
        <v>105</v>
      </c>
    </row>
    <row r="78" spans="1:25" ht="16.5" thickTop="1" x14ac:dyDescent="0.2">
      <c r="A78" s="9" t="s">
        <v>13</v>
      </c>
      <c r="B78" s="86">
        <f t="shared" ref="B78:H78" si="15">+B80+B103+B109+B120</f>
        <v>262259032</v>
      </c>
      <c r="C78" s="86">
        <f t="shared" si="15"/>
        <v>262268482</v>
      </c>
      <c r="D78" s="86">
        <f t="shared" si="15"/>
        <v>69470083</v>
      </c>
      <c r="E78" s="163">
        <f t="shared" si="15"/>
        <v>59082003.010000005</v>
      </c>
      <c r="F78" s="86">
        <f t="shared" si="15"/>
        <v>59582601.24000001</v>
      </c>
      <c r="G78" s="108">
        <f t="shared" si="15"/>
        <v>58712539.289999999</v>
      </c>
      <c r="H78" s="108">
        <f t="shared" si="15"/>
        <v>0</v>
      </c>
      <c r="I78" s="96">
        <f>+F78/D78*100</f>
        <v>85.767280917168335</v>
      </c>
      <c r="J78" s="124">
        <f>+E78/D78*100</f>
        <v>85.046685506335166</v>
      </c>
      <c r="K78" s="141">
        <f>+F78/C78*100</f>
        <v>22.718170626388883</v>
      </c>
      <c r="L78" s="141">
        <f>+E78/C78*100</f>
        <v>22.527298194374726</v>
      </c>
    </row>
    <row r="79" spans="1:25" ht="8.1" customHeight="1" x14ac:dyDescent="0.2">
      <c r="A79" s="24"/>
      <c r="B79" s="47"/>
      <c r="C79" s="48"/>
      <c r="D79" s="48"/>
      <c r="E79" s="164"/>
      <c r="F79" s="48"/>
      <c r="G79" s="62"/>
      <c r="H79" s="62"/>
      <c r="I79" s="11"/>
      <c r="K79" s="137"/>
      <c r="L79" s="144"/>
    </row>
    <row r="80" spans="1:25" ht="15.75" x14ac:dyDescent="0.2">
      <c r="A80" s="24" t="s">
        <v>16</v>
      </c>
      <c r="B80" s="47">
        <f t="shared" ref="B80:H80" si="16">+B82+B101</f>
        <v>251544200</v>
      </c>
      <c r="C80" s="47">
        <f t="shared" si="16"/>
        <v>251511800</v>
      </c>
      <c r="D80" s="47">
        <f t="shared" si="16"/>
        <v>67048576</v>
      </c>
      <c r="E80" s="165">
        <f t="shared" si="16"/>
        <v>58813224.520000003</v>
      </c>
      <c r="F80" s="47">
        <f t="shared" si="16"/>
        <v>59282457.290000007</v>
      </c>
      <c r="G80" s="109">
        <f t="shared" si="16"/>
        <v>58499064.519999996</v>
      </c>
      <c r="H80" s="109">
        <f t="shared" si="16"/>
        <v>0</v>
      </c>
      <c r="I80" s="36">
        <f>+F80/D80*100</f>
        <v>88.417175765224314</v>
      </c>
      <c r="J80" s="126">
        <f>+E80/D80*100</f>
        <v>87.717335741776239</v>
      </c>
      <c r="K80" s="142">
        <f t="shared" ref="K80:K123" si="17">+F80/C80*100</f>
        <v>23.5704477046405</v>
      </c>
      <c r="L80" s="142">
        <f t="shared" ref="L80:L123" si="18">+E80/C80*100</f>
        <v>23.383882791980337</v>
      </c>
    </row>
    <row r="81" spans="1:12" ht="8.1" customHeight="1" x14ac:dyDescent="0.2">
      <c r="A81" s="24"/>
      <c r="B81" s="47"/>
      <c r="C81" s="49"/>
      <c r="D81" s="49"/>
      <c r="E81" s="166"/>
      <c r="F81" s="49"/>
      <c r="G81" s="62"/>
      <c r="H81" s="62"/>
      <c r="I81" s="50"/>
      <c r="K81" s="143"/>
      <c r="L81" s="143"/>
    </row>
    <row r="82" spans="1:12" ht="15" customHeight="1" x14ac:dyDescent="0.2">
      <c r="A82" s="94" t="s">
        <v>17</v>
      </c>
      <c r="B82" s="98">
        <f t="shared" ref="B82:H82" si="19">SUM(B83:B100)</f>
        <v>241299900</v>
      </c>
      <c r="C82" s="98">
        <f t="shared" si="19"/>
        <v>241296500</v>
      </c>
      <c r="D82" s="98">
        <f t="shared" si="19"/>
        <v>64719452</v>
      </c>
      <c r="E82" s="167">
        <f>SUM(E83:E100)</f>
        <v>58303736.840000004</v>
      </c>
      <c r="F82" s="98">
        <f t="shared" si="19"/>
        <v>58727141.440000005</v>
      </c>
      <c r="G82" s="97">
        <f t="shared" si="19"/>
        <v>58088743.539999999</v>
      </c>
      <c r="H82" s="97">
        <f t="shared" si="19"/>
        <v>0</v>
      </c>
      <c r="I82" s="96">
        <f t="shared" ref="I82:I100" si="20">+F82/D82*100</f>
        <v>90.741098116838202</v>
      </c>
      <c r="J82" s="126">
        <f t="shared" ref="J82:J96" si="21">+E82/D82*100</f>
        <v>90.086882750490531</v>
      </c>
      <c r="K82" s="142">
        <f t="shared" si="17"/>
        <v>24.338165468624702</v>
      </c>
      <c r="L82" s="142">
        <f t="shared" si="18"/>
        <v>24.162694792506318</v>
      </c>
    </row>
    <row r="83" spans="1:12" ht="15" customHeight="1" x14ac:dyDescent="0.2">
      <c r="A83" s="89" t="s">
        <v>58</v>
      </c>
      <c r="B83" s="30">
        <v>301400</v>
      </c>
      <c r="C83" s="71">
        <v>301400</v>
      </c>
      <c r="D83" s="30">
        <v>68367</v>
      </c>
      <c r="E83" s="139">
        <v>24270.84</v>
      </c>
      <c r="F83" s="82">
        <v>26018.720000000001</v>
      </c>
      <c r="G83" s="84">
        <v>22109.8</v>
      </c>
      <c r="H83" s="64">
        <v>0</v>
      </c>
      <c r="I83" s="37">
        <f t="shared" si="20"/>
        <v>38.057425366039169</v>
      </c>
      <c r="J83" s="122">
        <f t="shared" si="21"/>
        <v>35.500811795164331</v>
      </c>
      <c r="K83" s="144">
        <f t="shared" si="17"/>
        <v>8.6326211015262118</v>
      </c>
      <c r="L83" s="144">
        <f t="shared" si="18"/>
        <v>8.0527007299270075</v>
      </c>
    </row>
    <row r="84" spans="1:12" ht="15" customHeight="1" x14ac:dyDescent="0.2">
      <c r="A84" s="89" t="s">
        <v>73</v>
      </c>
      <c r="B84" s="30">
        <v>381600</v>
      </c>
      <c r="C84" s="71">
        <v>381600</v>
      </c>
      <c r="D84" s="30">
        <v>44802</v>
      </c>
      <c r="E84" s="139">
        <v>10686.05</v>
      </c>
      <c r="F84" s="82">
        <v>10686.05</v>
      </c>
      <c r="G84" s="84">
        <v>9371.4699999999993</v>
      </c>
      <c r="H84" s="64">
        <v>0</v>
      </c>
      <c r="I84" s="37">
        <f t="shared" si="20"/>
        <v>23.851725369403152</v>
      </c>
      <c r="J84" s="122">
        <f t="shared" si="21"/>
        <v>23.851725369403152</v>
      </c>
      <c r="K84" s="144">
        <f t="shared" si="17"/>
        <v>2.8003275681341715</v>
      </c>
      <c r="L84" s="144">
        <f t="shared" si="18"/>
        <v>2.8003275681341715</v>
      </c>
    </row>
    <row r="85" spans="1:12" ht="15" customHeight="1" x14ac:dyDescent="0.2">
      <c r="A85" s="89" t="s">
        <v>59</v>
      </c>
      <c r="B85" s="30">
        <v>5234900</v>
      </c>
      <c r="C85" s="30">
        <v>5234900</v>
      </c>
      <c r="D85" s="30">
        <v>871814</v>
      </c>
      <c r="E85" s="139">
        <v>378080.34</v>
      </c>
      <c r="F85" s="82">
        <v>378080.34</v>
      </c>
      <c r="G85" s="84">
        <v>245899.34</v>
      </c>
      <c r="H85" s="64">
        <v>0</v>
      </c>
      <c r="I85" s="37">
        <f t="shared" si="20"/>
        <v>43.367087475080695</v>
      </c>
      <c r="J85" s="122">
        <f t="shared" si="21"/>
        <v>43.367087475080695</v>
      </c>
      <c r="K85" s="144">
        <f t="shared" si="17"/>
        <v>7.2223030048329484</v>
      </c>
      <c r="L85" s="144">
        <f t="shared" si="18"/>
        <v>7.2223030048329484</v>
      </c>
    </row>
    <row r="86" spans="1:12" ht="15" customHeight="1" x14ac:dyDescent="0.2">
      <c r="A86" s="89" t="s">
        <v>60</v>
      </c>
      <c r="B86" s="30">
        <v>45000</v>
      </c>
      <c r="C86" s="71">
        <v>45200</v>
      </c>
      <c r="D86" s="30">
        <v>9737</v>
      </c>
      <c r="E86" s="139">
        <v>4534.6099999999997</v>
      </c>
      <c r="F86" s="82">
        <v>4802.6099999999997</v>
      </c>
      <c r="G86" s="84">
        <v>3432.67</v>
      </c>
      <c r="H86" s="64">
        <v>0</v>
      </c>
      <c r="I86" s="37">
        <f t="shared" si="20"/>
        <v>49.32330286535894</v>
      </c>
      <c r="J86" s="122">
        <f t="shared" si="21"/>
        <v>46.570915066242165</v>
      </c>
      <c r="K86" s="144">
        <f t="shared" si="17"/>
        <v>10.625243362831856</v>
      </c>
      <c r="L86" s="144">
        <f t="shared" si="18"/>
        <v>10.032323008849557</v>
      </c>
    </row>
    <row r="87" spans="1:12" ht="15" customHeight="1" x14ac:dyDescent="0.2">
      <c r="A87" s="89" t="s">
        <v>80</v>
      </c>
      <c r="B87" s="30">
        <v>841800</v>
      </c>
      <c r="C87" s="71">
        <v>829300</v>
      </c>
      <c r="D87" s="30">
        <v>172798</v>
      </c>
      <c r="E87" s="139">
        <v>64760.49</v>
      </c>
      <c r="F87" s="82">
        <v>64760.49</v>
      </c>
      <c r="G87" s="84">
        <v>56640.19</v>
      </c>
      <c r="H87" s="64">
        <v>0</v>
      </c>
      <c r="I87" s="37">
        <f t="shared" si="20"/>
        <v>37.477569184828525</v>
      </c>
      <c r="J87" s="122">
        <f t="shared" si="21"/>
        <v>37.477569184828525</v>
      </c>
      <c r="K87" s="144">
        <f t="shared" si="17"/>
        <v>7.8090546243820089</v>
      </c>
      <c r="L87" s="144">
        <f t="shared" si="18"/>
        <v>7.8090546243820089</v>
      </c>
    </row>
    <row r="88" spans="1:12" ht="15" customHeight="1" x14ac:dyDescent="0.2">
      <c r="A88" s="89" t="s">
        <v>72</v>
      </c>
      <c r="B88" s="30">
        <v>71200</v>
      </c>
      <c r="C88" s="70">
        <v>71200</v>
      </c>
      <c r="D88" s="68">
        <v>18691</v>
      </c>
      <c r="E88" s="168">
        <v>8777.19</v>
      </c>
      <c r="F88" s="84">
        <v>9357.69</v>
      </c>
      <c r="G88" s="84">
        <v>7523.44</v>
      </c>
      <c r="H88" s="64">
        <v>0</v>
      </c>
      <c r="I88" s="37">
        <f t="shared" si="20"/>
        <v>50.065218554384458</v>
      </c>
      <c r="J88" s="122">
        <f t="shared" si="21"/>
        <v>46.959445722540259</v>
      </c>
      <c r="K88" s="144">
        <f t="shared" si="17"/>
        <v>13.142823033707865</v>
      </c>
      <c r="L88" s="144">
        <f t="shared" si="18"/>
        <v>12.327514044943822</v>
      </c>
    </row>
    <row r="89" spans="1:12" ht="15" customHeight="1" x14ac:dyDescent="0.2">
      <c r="A89" s="89" t="s">
        <v>61</v>
      </c>
      <c r="B89" s="30">
        <v>26000000</v>
      </c>
      <c r="C89" s="70">
        <v>26000000</v>
      </c>
      <c r="D89" s="68">
        <v>6500000</v>
      </c>
      <c r="E89" s="168">
        <v>6177450</v>
      </c>
      <c r="F89" s="84">
        <v>6177450</v>
      </c>
      <c r="G89" s="84">
        <v>6177450</v>
      </c>
      <c r="H89" s="64">
        <v>0</v>
      </c>
      <c r="I89" s="37">
        <f t="shared" si="20"/>
        <v>95.037692307692311</v>
      </c>
      <c r="J89" s="122">
        <f t="shared" si="21"/>
        <v>95.037692307692311</v>
      </c>
      <c r="K89" s="144">
        <f t="shared" si="17"/>
        <v>23.759423076923078</v>
      </c>
      <c r="L89" s="144">
        <f t="shared" si="18"/>
        <v>23.759423076923078</v>
      </c>
    </row>
    <row r="90" spans="1:12" ht="15" customHeight="1" x14ac:dyDescent="0.2">
      <c r="A90" s="89" t="s">
        <v>62</v>
      </c>
      <c r="B90" s="30">
        <v>2200000</v>
      </c>
      <c r="C90" s="70">
        <v>2180000</v>
      </c>
      <c r="D90" s="68">
        <v>382707</v>
      </c>
      <c r="E90" s="168">
        <v>156446.29999999999</v>
      </c>
      <c r="F90" s="84">
        <v>156446.29999999999</v>
      </c>
      <c r="G90" s="84">
        <v>137210.73000000001</v>
      </c>
      <c r="H90" s="64">
        <v>0</v>
      </c>
      <c r="I90" s="37">
        <f t="shared" si="20"/>
        <v>40.878870781041364</v>
      </c>
      <c r="J90" s="122">
        <f t="shared" si="21"/>
        <v>40.878870781041364</v>
      </c>
      <c r="K90" s="144">
        <f t="shared" si="17"/>
        <v>7.1764357798165133</v>
      </c>
      <c r="L90" s="144">
        <f t="shared" si="18"/>
        <v>7.1764357798165133</v>
      </c>
    </row>
    <row r="91" spans="1:12" ht="15" customHeight="1" x14ac:dyDescent="0.2">
      <c r="A91" s="89" t="s">
        <v>85</v>
      </c>
      <c r="B91" s="30">
        <v>175265100</v>
      </c>
      <c r="C91" s="30">
        <v>175265100</v>
      </c>
      <c r="D91" s="30">
        <v>45210240</v>
      </c>
      <c r="E91" s="169">
        <v>45210240</v>
      </c>
      <c r="F91" s="82">
        <v>45210240</v>
      </c>
      <c r="G91" s="84">
        <v>45210240</v>
      </c>
      <c r="H91" s="64">
        <v>0</v>
      </c>
      <c r="I91" s="37">
        <f t="shared" si="20"/>
        <v>100</v>
      </c>
      <c r="J91" s="122">
        <f t="shared" si="21"/>
        <v>100</v>
      </c>
      <c r="K91" s="144">
        <f t="shared" si="17"/>
        <v>25.795346592105329</v>
      </c>
      <c r="L91" s="144">
        <f t="shared" si="18"/>
        <v>25.795346592105329</v>
      </c>
    </row>
    <row r="92" spans="1:12" ht="15" customHeight="1" x14ac:dyDescent="0.2">
      <c r="A92" s="89" t="s">
        <v>86</v>
      </c>
      <c r="B92" s="134">
        <v>1600000</v>
      </c>
      <c r="C92" s="70">
        <v>1613900</v>
      </c>
      <c r="D92" s="68">
        <v>489661</v>
      </c>
      <c r="E92" s="168">
        <v>155323.70000000001</v>
      </c>
      <c r="F92" s="84">
        <v>170514.07</v>
      </c>
      <c r="G92" s="84">
        <v>146610.64000000001</v>
      </c>
      <c r="H92" s="64">
        <v>0</v>
      </c>
      <c r="I92" s="37">
        <f t="shared" si="20"/>
        <v>34.822881544578806</v>
      </c>
      <c r="J92" s="122">
        <f t="shared" si="21"/>
        <v>31.720659803415018</v>
      </c>
      <c r="K92" s="144">
        <f t="shared" si="17"/>
        <v>10.565342958051923</v>
      </c>
      <c r="L92" s="144">
        <f t="shared" si="18"/>
        <v>9.6241216927938531</v>
      </c>
    </row>
    <row r="93" spans="1:12" ht="15" customHeight="1" x14ac:dyDescent="0.2">
      <c r="A93" s="89" t="s">
        <v>75</v>
      </c>
      <c r="B93" s="30">
        <v>2868700</v>
      </c>
      <c r="C93" s="70">
        <v>2883700</v>
      </c>
      <c r="D93" s="68">
        <v>526129</v>
      </c>
      <c r="E93" s="168">
        <v>185018.45</v>
      </c>
      <c r="F93" s="84">
        <v>185018.45</v>
      </c>
      <c r="G93" s="84">
        <v>157506.9</v>
      </c>
      <c r="H93" s="64">
        <v>0</v>
      </c>
      <c r="I93" s="37">
        <f t="shared" si="20"/>
        <v>35.165985908398895</v>
      </c>
      <c r="J93" s="122">
        <f t="shared" si="21"/>
        <v>35.165985908398895</v>
      </c>
      <c r="K93" s="144">
        <f t="shared" si="17"/>
        <v>6.4160089468391304</v>
      </c>
      <c r="L93" s="144">
        <f t="shared" si="18"/>
        <v>6.4160089468391304</v>
      </c>
    </row>
    <row r="94" spans="1:12" ht="15" customHeight="1" x14ac:dyDescent="0.2">
      <c r="A94" s="89" t="s">
        <v>74</v>
      </c>
      <c r="B94" s="30">
        <v>15250000</v>
      </c>
      <c r="C94" s="70">
        <v>15250000</v>
      </c>
      <c r="D94" s="68">
        <v>4614480</v>
      </c>
      <c r="E94" s="168">
        <v>4614480</v>
      </c>
      <c r="F94" s="84">
        <v>4614480</v>
      </c>
      <c r="G94" s="84">
        <v>4614480</v>
      </c>
      <c r="H94" s="64">
        <v>0</v>
      </c>
      <c r="I94" s="37">
        <f t="shared" si="20"/>
        <v>100</v>
      </c>
      <c r="J94" s="122">
        <f t="shared" si="21"/>
        <v>100</v>
      </c>
      <c r="K94" s="144">
        <f t="shared" si="17"/>
        <v>30.258885245901642</v>
      </c>
      <c r="L94" s="144">
        <f t="shared" si="18"/>
        <v>30.258885245901642</v>
      </c>
    </row>
    <row r="95" spans="1:12" ht="15" customHeight="1" x14ac:dyDescent="0.2">
      <c r="A95" s="89" t="s">
        <v>78</v>
      </c>
      <c r="B95" s="30">
        <v>5410200</v>
      </c>
      <c r="C95" s="70">
        <v>5410200</v>
      </c>
      <c r="D95" s="68">
        <v>4766649</v>
      </c>
      <c r="E95" s="168">
        <v>1282839.93</v>
      </c>
      <c r="F95" s="84">
        <v>1282839.93</v>
      </c>
      <c r="G95" s="84">
        <v>1281107.3600000001</v>
      </c>
      <c r="H95" s="64">
        <v>0</v>
      </c>
      <c r="I95" s="37">
        <f t="shared" si="20"/>
        <v>26.912825551031759</v>
      </c>
      <c r="J95" s="122">
        <f t="shared" si="21"/>
        <v>26.912825551031759</v>
      </c>
      <c r="K95" s="144">
        <f t="shared" si="17"/>
        <v>23.711506598646999</v>
      </c>
      <c r="L95" s="144">
        <f t="shared" si="18"/>
        <v>23.711506598646999</v>
      </c>
    </row>
    <row r="96" spans="1:12" ht="15" customHeight="1" x14ac:dyDescent="0.2">
      <c r="A96" s="89" t="s">
        <v>76</v>
      </c>
      <c r="B96" s="30">
        <v>30000</v>
      </c>
      <c r="C96" s="70">
        <v>30000</v>
      </c>
      <c r="D96" s="68">
        <v>2815</v>
      </c>
      <c r="E96" s="168">
        <v>0</v>
      </c>
      <c r="F96" s="84">
        <v>0</v>
      </c>
      <c r="G96" s="84">
        <v>0</v>
      </c>
      <c r="H96" s="64">
        <v>0</v>
      </c>
      <c r="I96" s="37">
        <f t="shared" si="20"/>
        <v>0</v>
      </c>
      <c r="J96" s="122">
        <f t="shared" si="21"/>
        <v>0</v>
      </c>
      <c r="K96" s="144">
        <f t="shared" si="17"/>
        <v>0</v>
      </c>
      <c r="L96" s="144">
        <f t="shared" si="18"/>
        <v>0</v>
      </c>
    </row>
    <row r="97" spans="1:12" s="85" customFormat="1" ht="15" customHeight="1" x14ac:dyDescent="0.2">
      <c r="A97" s="89" t="s">
        <v>93</v>
      </c>
      <c r="B97" s="30">
        <v>150000</v>
      </c>
      <c r="C97" s="70">
        <v>150000</v>
      </c>
      <c r="D97" s="68">
        <v>20500</v>
      </c>
      <c r="E97" s="168">
        <v>0</v>
      </c>
      <c r="F97" s="84">
        <v>0</v>
      </c>
      <c r="G97" s="84">
        <v>0</v>
      </c>
      <c r="H97" s="64">
        <v>0</v>
      </c>
      <c r="I97" s="37">
        <f t="shared" si="20"/>
        <v>0</v>
      </c>
      <c r="J97" s="122">
        <f t="shared" ref="J97:J107" si="22">+E97/D97*100</f>
        <v>0</v>
      </c>
      <c r="K97" s="144">
        <f t="shared" si="17"/>
        <v>0</v>
      </c>
      <c r="L97" s="144">
        <f t="shared" si="18"/>
        <v>0</v>
      </c>
    </row>
    <row r="98" spans="1:12" ht="15" customHeight="1" x14ac:dyDescent="0.2">
      <c r="A98" s="89" t="s">
        <v>77</v>
      </c>
      <c r="B98" s="30">
        <v>50000</v>
      </c>
      <c r="C98" s="70">
        <v>50000</v>
      </c>
      <c r="D98" s="68">
        <v>6070</v>
      </c>
      <c r="E98" s="168">
        <v>0</v>
      </c>
      <c r="F98" s="84">
        <v>0</v>
      </c>
      <c r="G98" s="84">
        <v>0</v>
      </c>
      <c r="H98" s="64">
        <v>0</v>
      </c>
      <c r="I98" s="37">
        <f t="shared" si="20"/>
        <v>0</v>
      </c>
      <c r="J98" s="122">
        <f t="shared" si="22"/>
        <v>0</v>
      </c>
      <c r="K98" s="144">
        <f t="shared" si="17"/>
        <v>0</v>
      </c>
      <c r="L98" s="144">
        <f t="shared" si="18"/>
        <v>0</v>
      </c>
    </row>
    <row r="99" spans="1:12" ht="15" customHeight="1" x14ac:dyDescent="0.2">
      <c r="A99" s="114" t="s">
        <v>96</v>
      </c>
      <c r="B99" s="30">
        <v>3700000</v>
      </c>
      <c r="C99" s="70">
        <v>3700000</v>
      </c>
      <c r="D99" s="68">
        <v>722412</v>
      </c>
      <c r="E99" s="168">
        <v>8541.94</v>
      </c>
      <c r="F99" s="84">
        <v>213160.31</v>
      </c>
      <c r="G99" s="84">
        <v>1244</v>
      </c>
      <c r="H99" s="64">
        <v>0</v>
      </c>
      <c r="I99" s="37">
        <f t="shared" si="20"/>
        <v>29.506750995276931</v>
      </c>
      <c r="J99" s="122">
        <f t="shared" si="22"/>
        <v>1.1824194503967265</v>
      </c>
      <c r="K99" s="144">
        <f t="shared" si="17"/>
        <v>5.7610894594594591</v>
      </c>
      <c r="L99" s="144">
        <f t="shared" si="18"/>
        <v>0.23086324324324325</v>
      </c>
    </row>
    <row r="100" spans="1:12" ht="15" customHeight="1" x14ac:dyDescent="0.2">
      <c r="A100" s="114" t="s">
        <v>95</v>
      </c>
      <c r="B100" s="30">
        <v>1900000</v>
      </c>
      <c r="C100" s="70">
        <v>1900000</v>
      </c>
      <c r="D100" s="68">
        <v>291580</v>
      </c>
      <c r="E100" s="168">
        <v>22287</v>
      </c>
      <c r="F100" s="84">
        <v>223286.48</v>
      </c>
      <c r="G100" s="84">
        <v>17917</v>
      </c>
      <c r="H100" s="64">
        <v>0</v>
      </c>
      <c r="I100" s="37">
        <f t="shared" si="20"/>
        <v>76.578119212566023</v>
      </c>
      <c r="J100" s="122">
        <f t="shared" si="22"/>
        <v>7.643528362713492</v>
      </c>
      <c r="K100" s="144">
        <f t="shared" si="17"/>
        <v>11.75192</v>
      </c>
      <c r="L100" s="144">
        <f t="shared" si="18"/>
        <v>1.173</v>
      </c>
    </row>
    <row r="101" spans="1:12" ht="15" customHeight="1" x14ac:dyDescent="0.2">
      <c r="A101" s="95" t="s">
        <v>18</v>
      </c>
      <c r="B101" s="87">
        <f t="shared" ref="B101:H101" si="23">SUM(B102)</f>
        <v>10244300</v>
      </c>
      <c r="C101" s="87">
        <f t="shared" si="23"/>
        <v>10215300</v>
      </c>
      <c r="D101" s="87">
        <f t="shared" si="23"/>
        <v>2329124</v>
      </c>
      <c r="E101" s="162">
        <f t="shared" si="23"/>
        <v>509487.68</v>
      </c>
      <c r="F101" s="110">
        <f t="shared" si="23"/>
        <v>555315.85</v>
      </c>
      <c r="G101" s="87">
        <f t="shared" si="23"/>
        <v>410320.98</v>
      </c>
      <c r="H101" s="110">
        <f t="shared" si="23"/>
        <v>0</v>
      </c>
      <c r="I101" s="96">
        <f t="shared" ref="I101:I109" si="24">+F101/D101*100</f>
        <v>23.842262155213721</v>
      </c>
      <c r="J101" s="124">
        <f t="shared" si="22"/>
        <v>21.874648150978651</v>
      </c>
      <c r="K101" s="142">
        <f t="shared" si="17"/>
        <v>5.4361188609242994</v>
      </c>
      <c r="L101" s="142">
        <f t="shared" si="18"/>
        <v>4.9874960108856321</v>
      </c>
    </row>
    <row r="102" spans="1:12" ht="15" customHeight="1" x14ac:dyDescent="0.2">
      <c r="A102" s="89" t="s">
        <v>19</v>
      </c>
      <c r="B102" s="30">
        <v>10244300</v>
      </c>
      <c r="C102" s="71">
        <v>10215300</v>
      </c>
      <c r="D102" s="30">
        <v>2329124</v>
      </c>
      <c r="E102" s="139">
        <v>509487.68</v>
      </c>
      <c r="F102" s="82">
        <v>555315.85</v>
      </c>
      <c r="G102" s="115">
        <v>410320.98</v>
      </c>
      <c r="H102" s="129">
        <v>0</v>
      </c>
      <c r="I102" s="37">
        <f t="shared" si="24"/>
        <v>23.842262155213721</v>
      </c>
      <c r="J102" s="122">
        <f t="shared" si="22"/>
        <v>21.874648150978651</v>
      </c>
      <c r="K102" s="144">
        <f t="shared" si="17"/>
        <v>5.4361188609242994</v>
      </c>
      <c r="L102" s="144">
        <f t="shared" si="18"/>
        <v>4.9874960108856321</v>
      </c>
    </row>
    <row r="103" spans="1:12" ht="15" customHeight="1" x14ac:dyDescent="0.2">
      <c r="A103" s="95" t="s">
        <v>20</v>
      </c>
      <c r="B103" s="87">
        <f t="shared" ref="B103:H103" si="25">SUM(B104:B107)</f>
        <v>261200</v>
      </c>
      <c r="C103" s="87">
        <f>SUM(C104:C107)</f>
        <v>286100</v>
      </c>
      <c r="D103" s="87">
        <f t="shared" si="25"/>
        <v>70434</v>
      </c>
      <c r="E103" s="162">
        <f t="shared" si="25"/>
        <v>24711.019999999997</v>
      </c>
      <c r="F103" s="110">
        <f t="shared" si="25"/>
        <v>36886.21</v>
      </c>
      <c r="G103" s="110">
        <f t="shared" si="25"/>
        <v>20542.89</v>
      </c>
      <c r="H103" s="110">
        <f t="shared" si="25"/>
        <v>0</v>
      </c>
      <c r="I103" s="96">
        <f t="shared" si="24"/>
        <v>52.369892381520287</v>
      </c>
      <c r="J103" s="124">
        <f t="shared" si="22"/>
        <v>35.08393673509952</v>
      </c>
      <c r="K103" s="142">
        <f t="shared" si="17"/>
        <v>12.892768262845159</v>
      </c>
      <c r="L103" s="142">
        <f t="shared" si="18"/>
        <v>8.637196784341139</v>
      </c>
    </row>
    <row r="104" spans="1:12" ht="15" customHeight="1" x14ac:dyDescent="0.2">
      <c r="A104" s="89" t="s">
        <v>63</v>
      </c>
      <c r="B104" s="30">
        <v>85000</v>
      </c>
      <c r="C104" s="71">
        <v>87100</v>
      </c>
      <c r="D104" s="30">
        <v>17379</v>
      </c>
      <c r="E104" s="139">
        <v>1000.9</v>
      </c>
      <c r="F104" s="82">
        <v>4211.04</v>
      </c>
      <c r="G104" s="84">
        <v>824.5</v>
      </c>
      <c r="H104" s="64">
        <v>0</v>
      </c>
      <c r="I104" s="37">
        <f t="shared" si="24"/>
        <v>24.230623165889867</v>
      </c>
      <c r="J104" s="122">
        <f t="shared" si="22"/>
        <v>5.7592496691409174</v>
      </c>
      <c r="K104" s="144">
        <f t="shared" si="17"/>
        <v>4.8347187141216992</v>
      </c>
      <c r="L104" s="144">
        <f t="shared" si="18"/>
        <v>1.1491389207807119</v>
      </c>
    </row>
    <row r="105" spans="1:12" ht="15" customHeight="1" x14ac:dyDescent="0.2">
      <c r="A105" s="89" t="s">
        <v>91</v>
      </c>
      <c r="B105" s="30">
        <v>66200</v>
      </c>
      <c r="C105" s="71">
        <v>69000</v>
      </c>
      <c r="D105" s="30">
        <v>14751</v>
      </c>
      <c r="E105" s="139">
        <v>183.22</v>
      </c>
      <c r="F105" s="82">
        <v>6815.27</v>
      </c>
      <c r="G105" s="84">
        <v>138.38999999999999</v>
      </c>
      <c r="H105" s="64">
        <v>0</v>
      </c>
      <c r="I105" s="37">
        <f t="shared" si="24"/>
        <v>46.202087994034308</v>
      </c>
      <c r="J105" s="122">
        <f t="shared" si="22"/>
        <v>1.2420852823537387</v>
      </c>
      <c r="K105" s="144">
        <f t="shared" si="17"/>
        <v>9.8772028985507259</v>
      </c>
      <c r="L105" s="144">
        <f t="shared" si="18"/>
        <v>0.265536231884058</v>
      </c>
    </row>
    <row r="106" spans="1:12" ht="15" customHeight="1" x14ac:dyDescent="0.2">
      <c r="A106" s="89" t="s">
        <v>64</v>
      </c>
      <c r="B106" s="30">
        <v>50000</v>
      </c>
      <c r="C106" s="71">
        <v>50000</v>
      </c>
      <c r="D106" s="30">
        <v>8861</v>
      </c>
      <c r="E106" s="139">
        <v>6350.64</v>
      </c>
      <c r="F106" s="82">
        <v>6350.64</v>
      </c>
      <c r="G106" s="84">
        <v>5506.67</v>
      </c>
      <c r="H106" s="64">
        <v>0</v>
      </c>
      <c r="I106" s="37">
        <f t="shared" si="24"/>
        <v>71.669563254711662</v>
      </c>
      <c r="J106" s="122">
        <f t="shared" si="22"/>
        <v>71.669563254711662</v>
      </c>
      <c r="K106" s="144">
        <f t="shared" si="17"/>
        <v>12.701280000000001</v>
      </c>
      <c r="L106" s="144">
        <f t="shared" si="18"/>
        <v>12.701280000000001</v>
      </c>
    </row>
    <row r="107" spans="1:12" ht="15" customHeight="1" x14ac:dyDescent="0.2">
      <c r="A107" s="89" t="s">
        <v>65</v>
      </c>
      <c r="B107" s="30">
        <v>60000</v>
      </c>
      <c r="C107" s="71">
        <v>80000</v>
      </c>
      <c r="D107" s="30">
        <v>29443</v>
      </c>
      <c r="E107" s="139">
        <v>17176.259999999998</v>
      </c>
      <c r="F107" s="82">
        <v>19509.259999999998</v>
      </c>
      <c r="G107" s="84">
        <v>14073.33</v>
      </c>
      <c r="H107" s="64">
        <v>0</v>
      </c>
      <c r="I107" s="75">
        <f t="shared" si="24"/>
        <v>66.261114696192635</v>
      </c>
      <c r="J107" s="122">
        <f t="shared" si="22"/>
        <v>58.337329755799338</v>
      </c>
      <c r="K107" s="144">
        <f t="shared" si="17"/>
        <v>24.386575000000001</v>
      </c>
      <c r="L107" s="144">
        <f t="shared" si="18"/>
        <v>21.470324999999999</v>
      </c>
    </row>
    <row r="108" spans="1:12" ht="15" customHeight="1" x14ac:dyDescent="0.2">
      <c r="A108" s="89"/>
      <c r="B108" s="30"/>
      <c r="C108" s="71"/>
      <c r="D108" s="30"/>
      <c r="E108" s="139"/>
      <c r="F108" s="30"/>
      <c r="G108" s="84"/>
      <c r="H108" s="64"/>
      <c r="I108" s="75"/>
      <c r="K108" s="144"/>
      <c r="L108" s="144"/>
    </row>
    <row r="109" spans="1:12" ht="15" customHeight="1" x14ac:dyDescent="0.2">
      <c r="A109" s="95" t="s">
        <v>21</v>
      </c>
      <c r="B109" s="25">
        <f t="shared" ref="B109:H109" si="26">SUM(B111+B116)</f>
        <v>4761900</v>
      </c>
      <c r="C109" s="25">
        <f t="shared" si="26"/>
        <v>4778850</v>
      </c>
      <c r="D109" s="25">
        <f t="shared" si="26"/>
        <v>1266170</v>
      </c>
      <c r="E109" s="92">
        <f t="shared" si="26"/>
        <v>109937.47</v>
      </c>
      <c r="F109" s="25">
        <f t="shared" si="26"/>
        <v>129127.73999999999</v>
      </c>
      <c r="G109" s="80">
        <f t="shared" si="26"/>
        <v>99082.880000000005</v>
      </c>
      <c r="H109" s="80">
        <f t="shared" si="26"/>
        <v>0</v>
      </c>
      <c r="I109" s="96">
        <f t="shared" si="24"/>
        <v>10.198294067937164</v>
      </c>
      <c r="J109" s="126">
        <f>+E109/D109*100</f>
        <v>8.6826784712953238</v>
      </c>
      <c r="K109" s="142">
        <f t="shared" si="17"/>
        <v>2.7020672337487053</v>
      </c>
      <c r="L109" s="142">
        <f t="shared" si="18"/>
        <v>2.3005005388325643</v>
      </c>
    </row>
    <row r="110" spans="1:12" ht="15" customHeight="1" x14ac:dyDescent="0.2">
      <c r="A110" s="19"/>
      <c r="B110" s="33"/>
      <c r="C110" s="73"/>
      <c r="D110" s="33"/>
      <c r="E110" s="138"/>
      <c r="F110" s="33"/>
      <c r="G110" s="83"/>
      <c r="H110" s="74"/>
      <c r="I110" s="127"/>
      <c r="K110" s="144"/>
      <c r="L110" s="144"/>
    </row>
    <row r="111" spans="1:12" ht="15" customHeight="1" x14ac:dyDescent="0.2">
      <c r="A111" s="19" t="s">
        <v>92</v>
      </c>
      <c r="B111" s="25">
        <f t="shared" ref="B111:G111" si="27">SUM(B112:B115)</f>
        <v>2053700</v>
      </c>
      <c r="C111" s="25">
        <f t="shared" si="27"/>
        <v>2070650</v>
      </c>
      <c r="D111" s="25">
        <f t="shared" si="27"/>
        <v>1257819</v>
      </c>
      <c r="E111" s="80">
        <f t="shared" si="27"/>
        <v>102525.38</v>
      </c>
      <c r="F111" s="25">
        <f t="shared" si="27"/>
        <v>121715.65</v>
      </c>
      <c r="G111" s="25">
        <f t="shared" si="27"/>
        <v>92655.82</v>
      </c>
      <c r="H111" s="80">
        <f>SUM(H112+H113+H115)</f>
        <v>0</v>
      </c>
      <c r="I111" s="76">
        <f t="shared" ref="I111:I118" si="28">+F111/D111*100</f>
        <v>9.6767221674978678</v>
      </c>
      <c r="J111" s="126">
        <f t="shared" ref="J111:J118" si="29">+E111/D111*100</f>
        <v>8.1510439896360296</v>
      </c>
      <c r="K111" s="142">
        <f t="shared" si="17"/>
        <v>5.8781372998816792</v>
      </c>
      <c r="L111" s="142">
        <f t="shared" si="18"/>
        <v>4.9513621326636565</v>
      </c>
    </row>
    <row r="112" spans="1:12" ht="15" customHeight="1" x14ac:dyDescent="0.2">
      <c r="A112" s="61" t="s">
        <v>66</v>
      </c>
      <c r="B112" s="30">
        <v>488400</v>
      </c>
      <c r="C112" s="71">
        <v>496400</v>
      </c>
      <c r="D112" s="30">
        <v>94851</v>
      </c>
      <c r="E112" s="139">
        <v>36796.81</v>
      </c>
      <c r="F112" s="82">
        <v>40281.589999999997</v>
      </c>
      <c r="G112" s="84">
        <v>32041.5</v>
      </c>
      <c r="H112" s="64">
        <v>0</v>
      </c>
      <c r="I112" s="37">
        <f t="shared" si="28"/>
        <v>42.468281831504143</v>
      </c>
      <c r="J112" s="122">
        <f t="shared" si="29"/>
        <v>38.794330054506538</v>
      </c>
      <c r="K112" s="144">
        <f t="shared" si="17"/>
        <v>8.114744157937146</v>
      </c>
      <c r="L112" s="144">
        <f t="shared" si="18"/>
        <v>7.4127336825141015</v>
      </c>
    </row>
    <row r="113" spans="1:12" ht="15" customHeight="1" x14ac:dyDescent="0.2">
      <c r="A113" s="61" t="s">
        <v>70</v>
      </c>
      <c r="B113" s="82">
        <v>1140000</v>
      </c>
      <c r="C113" s="71">
        <v>1149250</v>
      </c>
      <c r="D113" s="30">
        <v>1091219</v>
      </c>
      <c r="E113" s="139">
        <v>61337.57</v>
      </c>
      <c r="F113" s="82">
        <v>73436.44</v>
      </c>
      <c r="G113" s="84">
        <v>56223.32</v>
      </c>
      <c r="H113" s="64">
        <v>0</v>
      </c>
      <c r="I113" s="37">
        <f t="shared" si="28"/>
        <v>6.7297618534867887</v>
      </c>
      <c r="J113" s="122">
        <f t="shared" si="29"/>
        <v>5.6210137470113697</v>
      </c>
      <c r="K113" s="144">
        <f t="shared" si="17"/>
        <v>6.3899447465738533</v>
      </c>
      <c r="L113" s="144">
        <f t="shared" si="18"/>
        <v>5.3371825103328261</v>
      </c>
    </row>
    <row r="114" spans="1:12" ht="15" customHeight="1" x14ac:dyDescent="0.2">
      <c r="A114" s="61" t="s">
        <v>103</v>
      </c>
      <c r="B114" s="82">
        <v>219500</v>
      </c>
      <c r="C114" s="71">
        <v>219500</v>
      </c>
      <c r="D114" s="30">
        <v>34683</v>
      </c>
      <c r="E114" s="139">
        <v>4391</v>
      </c>
      <c r="F114" s="82">
        <v>7997.62</v>
      </c>
      <c r="G114" s="84">
        <v>4391</v>
      </c>
      <c r="H114" s="64">
        <v>0</v>
      </c>
      <c r="I114" s="37">
        <f t="shared" si="28"/>
        <v>23.059193264711819</v>
      </c>
      <c r="J114" s="122">
        <f t="shared" si="29"/>
        <v>12.660381166565754</v>
      </c>
      <c r="K114" s="144">
        <f t="shared" si="17"/>
        <v>3.6435626423690208</v>
      </c>
      <c r="L114" s="144">
        <f t="shared" si="18"/>
        <v>2.0004555808656033</v>
      </c>
    </row>
    <row r="115" spans="1:12" ht="15" customHeight="1" x14ac:dyDescent="0.2">
      <c r="A115" s="61" t="s">
        <v>82</v>
      </c>
      <c r="B115" s="30">
        <v>205800</v>
      </c>
      <c r="C115" s="71">
        <v>205500</v>
      </c>
      <c r="D115" s="30">
        <v>37066</v>
      </c>
      <c r="E115" s="139">
        <v>0</v>
      </c>
      <c r="F115" s="82">
        <v>0</v>
      </c>
      <c r="G115" s="84">
        <v>0</v>
      </c>
      <c r="H115" s="64">
        <v>0</v>
      </c>
      <c r="I115" s="37">
        <f t="shared" si="28"/>
        <v>0</v>
      </c>
      <c r="J115" s="122">
        <f t="shared" si="29"/>
        <v>0</v>
      </c>
      <c r="K115" s="144">
        <f t="shared" si="17"/>
        <v>0</v>
      </c>
      <c r="L115" s="144">
        <f t="shared" si="18"/>
        <v>0</v>
      </c>
    </row>
    <row r="116" spans="1:12" ht="15" customHeight="1" x14ac:dyDescent="0.2">
      <c r="A116" s="95" t="s">
        <v>22</v>
      </c>
      <c r="B116" s="87">
        <f t="shared" ref="B116:H116" si="30">SUM(B117:B118)</f>
        <v>2708200</v>
      </c>
      <c r="C116" s="87">
        <f t="shared" si="30"/>
        <v>2708200</v>
      </c>
      <c r="D116" s="87">
        <f t="shared" si="30"/>
        <v>8351</v>
      </c>
      <c r="E116" s="110">
        <f t="shared" si="30"/>
        <v>7412.09</v>
      </c>
      <c r="F116" s="87">
        <f t="shared" si="30"/>
        <v>7412.09</v>
      </c>
      <c r="G116" s="87">
        <f t="shared" si="30"/>
        <v>6427.06</v>
      </c>
      <c r="H116" s="87">
        <f t="shared" si="30"/>
        <v>0</v>
      </c>
      <c r="I116" s="96">
        <f>+F116/D116*100</f>
        <v>88.756915339480301</v>
      </c>
      <c r="J116" s="124">
        <f>+E116/D116*100</f>
        <v>88.756915339480301</v>
      </c>
      <c r="K116" s="142">
        <f t="shared" si="17"/>
        <v>0.27369064323166681</v>
      </c>
      <c r="L116" s="142">
        <f t="shared" si="18"/>
        <v>0.27369064323166681</v>
      </c>
    </row>
    <row r="117" spans="1:12" ht="15" customHeight="1" x14ac:dyDescent="0.2">
      <c r="A117" s="29" t="s">
        <v>83</v>
      </c>
      <c r="B117" s="30">
        <v>1179600</v>
      </c>
      <c r="C117" s="71">
        <v>1179600</v>
      </c>
      <c r="D117" s="71">
        <v>0</v>
      </c>
      <c r="E117" s="171">
        <v>0</v>
      </c>
      <c r="F117" s="82">
        <v>0</v>
      </c>
      <c r="G117" s="82">
        <v>0</v>
      </c>
      <c r="H117" s="64">
        <v>0</v>
      </c>
      <c r="I117" s="37">
        <v>0</v>
      </c>
      <c r="J117" s="122">
        <v>0</v>
      </c>
      <c r="K117" s="144">
        <f t="shared" si="17"/>
        <v>0</v>
      </c>
      <c r="L117" s="144">
        <f t="shared" si="18"/>
        <v>0</v>
      </c>
    </row>
    <row r="118" spans="1:12" ht="15" customHeight="1" x14ac:dyDescent="0.2">
      <c r="A118" s="29" t="s">
        <v>84</v>
      </c>
      <c r="B118" s="30">
        <v>1528600</v>
      </c>
      <c r="C118" s="71">
        <v>1528600</v>
      </c>
      <c r="D118" s="71">
        <v>8351</v>
      </c>
      <c r="E118" s="171">
        <v>7412.09</v>
      </c>
      <c r="F118" s="82">
        <v>7412.09</v>
      </c>
      <c r="G118" s="82">
        <v>6427.06</v>
      </c>
      <c r="H118" s="64">
        <v>0</v>
      </c>
      <c r="I118" s="37">
        <f t="shared" si="28"/>
        <v>88.756915339480301</v>
      </c>
      <c r="J118" s="122">
        <f t="shared" si="29"/>
        <v>88.756915339480301</v>
      </c>
      <c r="K118" s="144">
        <f t="shared" si="17"/>
        <v>0.48489402067251081</v>
      </c>
      <c r="L118" s="144">
        <f t="shared" si="18"/>
        <v>0.48489402067251081</v>
      </c>
    </row>
    <row r="119" spans="1:12" ht="15" customHeight="1" x14ac:dyDescent="0.2">
      <c r="A119" s="39"/>
      <c r="B119" s="33"/>
      <c r="C119" s="73"/>
      <c r="D119" s="33"/>
      <c r="E119" s="138"/>
      <c r="F119" s="33"/>
      <c r="G119" s="83"/>
      <c r="H119" s="65"/>
      <c r="I119" s="133"/>
      <c r="K119" s="144"/>
      <c r="L119" s="144"/>
    </row>
    <row r="120" spans="1:12" ht="15" customHeight="1" x14ac:dyDescent="0.2">
      <c r="A120" s="52" t="s">
        <v>25</v>
      </c>
      <c r="B120" s="69">
        <f t="shared" ref="B120:H120" si="31">+B121+B122+B123</f>
        <v>5691732</v>
      </c>
      <c r="C120" s="69">
        <f t="shared" si="31"/>
        <v>5691732</v>
      </c>
      <c r="D120" s="69">
        <f t="shared" si="31"/>
        <v>1084903</v>
      </c>
      <c r="E120" s="172">
        <f t="shared" si="31"/>
        <v>134130</v>
      </c>
      <c r="F120" s="69">
        <f t="shared" si="31"/>
        <v>134130</v>
      </c>
      <c r="G120" s="111">
        <f t="shared" si="31"/>
        <v>93849</v>
      </c>
      <c r="H120" s="66">
        <f t="shared" si="31"/>
        <v>0</v>
      </c>
      <c r="I120" s="53">
        <f>+F120/D120*100</f>
        <v>12.363317273525835</v>
      </c>
      <c r="J120" s="126">
        <f>+E120/D120*100</f>
        <v>12.363317273525835</v>
      </c>
      <c r="K120" s="142">
        <f t="shared" si="17"/>
        <v>2.3565761704872963</v>
      </c>
      <c r="L120" s="142">
        <f t="shared" si="18"/>
        <v>2.3565761704872963</v>
      </c>
    </row>
    <row r="121" spans="1:12" ht="15" customHeight="1" x14ac:dyDescent="0.2">
      <c r="A121" s="54" t="s">
        <v>26</v>
      </c>
      <c r="B121" s="30">
        <v>4714278</v>
      </c>
      <c r="C121" s="30">
        <v>4714278</v>
      </c>
      <c r="D121" s="30">
        <v>934020</v>
      </c>
      <c r="E121" s="139">
        <v>22091</v>
      </c>
      <c r="F121" s="30">
        <v>22091</v>
      </c>
      <c r="G121" s="82">
        <v>22091</v>
      </c>
      <c r="H121" s="67">
        <v>0</v>
      </c>
      <c r="I121" s="55">
        <f>+F121/D121*100</f>
        <v>2.3651527804543799</v>
      </c>
      <c r="J121" s="122">
        <f>+E121/D121*100</f>
        <v>2.3651527804543799</v>
      </c>
      <c r="K121" s="144">
        <f t="shared" si="17"/>
        <v>0.4685977364932658</v>
      </c>
      <c r="L121" s="144">
        <f t="shared" si="18"/>
        <v>0.4685977364932658</v>
      </c>
    </row>
    <row r="122" spans="1:12" ht="15" customHeight="1" x14ac:dyDescent="0.2">
      <c r="A122" s="54" t="s">
        <v>71</v>
      </c>
      <c r="B122" s="30">
        <v>457696</v>
      </c>
      <c r="C122" s="30">
        <v>457696</v>
      </c>
      <c r="D122" s="30">
        <v>76722</v>
      </c>
      <c r="E122" s="139">
        <v>37878</v>
      </c>
      <c r="F122" s="30">
        <v>37878</v>
      </c>
      <c r="G122" s="82">
        <v>37878</v>
      </c>
      <c r="H122" s="67">
        <v>0</v>
      </c>
      <c r="I122" s="55">
        <f>+F122/D122*100</f>
        <v>49.370454367717215</v>
      </c>
      <c r="J122" s="122">
        <f>+E122/D122*100</f>
        <v>49.370454367717215</v>
      </c>
      <c r="K122" s="144">
        <f t="shared" si="17"/>
        <v>8.2757987834719984</v>
      </c>
      <c r="L122" s="144">
        <f t="shared" si="18"/>
        <v>8.2757987834719984</v>
      </c>
    </row>
    <row r="123" spans="1:12" ht="15" customHeight="1" x14ac:dyDescent="0.2">
      <c r="A123" s="54" t="s">
        <v>69</v>
      </c>
      <c r="B123" s="72">
        <v>519758</v>
      </c>
      <c r="C123" s="72">
        <v>519758</v>
      </c>
      <c r="D123" s="72">
        <v>74161</v>
      </c>
      <c r="E123" s="173">
        <v>74161</v>
      </c>
      <c r="F123" s="30">
        <v>74161</v>
      </c>
      <c r="G123" s="82">
        <v>33880</v>
      </c>
      <c r="H123" s="67">
        <v>0</v>
      </c>
      <c r="I123" s="55">
        <f>+F123/D123*100</f>
        <v>100</v>
      </c>
      <c r="J123" s="122">
        <f>+E123/D123*100</f>
        <v>100</v>
      </c>
      <c r="K123" s="144">
        <f t="shared" si="17"/>
        <v>14.268371049603854</v>
      </c>
      <c r="L123" s="144">
        <f t="shared" si="18"/>
        <v>14.268371049603854</v>
      </c>
    </row>
    <row r="124" spans="1:12" ht="15" customHeight="1" x14ac:dyDescent="0.2">
      <c r="A124" s="56"/>
      <c r="B124" s="51"/>
      <c r="C124" s="51"/>
      <c r="D124" s="51"/>
      <c r="E124" s="174"/>
      <c r="F124" s="51"/>
      <c r="G124" s="130"/>
      <c r="H124" s="63"/>
      <c r="I124" s="37"/>
      <c r="J124" s="122"/>
      <c r="K124" s="140"/>
      <c r="L124" s="144"/>
    </row>
    <row r="125" spans="1:12" ht="15" customHeight="1" x14ac:dyDescent="0.2">
      <c r="A125" s="177"/>
      <c r="B125" s="177"/>
      <c r="C125" s="177"/>
      <c r="D125" s="177"/>
      <c r="E125" s="177"/>
      <c r="F125" s="177"/>
      <c r="G125" s="177"/>
      <c r="H125" s="177"/>
      <c r="I125" s="177"/>
      <c r="L125" s="151"/>
    </row>
    <row r="126" spans="1:12" ht="15" customHeight="1" x14ac:dyDescent="0.2">
      <c r="A126" s="57"/>
      <c r="B126" s="58"/>
      <c r="C126" s="58"/>
      <c r="D126" s="58"/>
      <c r="E126" s="58"/>
      <c r="F126" s="58"/>
      <c r="G126" s="58"/>
      <c r="H126" s="58"/>
      <c r="I126" s="59"/>
      <c r="L126" s="151"/>
    </row>
    <row r="127" spans="1:12" ht="15" customHeight="1" x14ac:dyDescent="0.2">
      <c r="A127" s="177" t="s">
        <v>109</v>
      </c>
      <c r="B127" s="177"/>
      <c r="C127" s="177"/>
      <c r="D127" s="177"/>
      <c r="E127" s="177"/>
      <c r="F127" s="177"/>
      <c r="G127" s="177"/>
      <c r="H127" s="177"/>
      <c r="I127" s="177"/>
      <c r="L127" s="151"/>
    </row>
    <row r="128" spans="1:12" ht="15" x14ac:dyDescent="0.2">
      <c r="A128" s="32"/>
      <c r="B128" s="60"/>
      <c r="C128" s="38"/>
      <c r="D128" s="38"/>
      <c r="E128" s="38"/>
      <c r="F128" s="38"/>
      <c r="G128" s="38"/>
      <c r="H128" s="38"/>
      <c r="I128" s="38"/>
    </row>
    <row r="129" spans="1:9" ht="15" x14ac:dyDescent="0.2">
      <c r="A129" s="32"/>
      <c r="B129" s="60"/>
      <c r="C129" s="38"/>
      <c r="D129" s="38"/>
      <c r="E129" s="38"/>
      <c r="F129" s="38"/>
      <c r="G129" s="38"/>
      <c r="H129" s="38"/>
      <c r="I129" s="38"/>
    </row>
    <row r="130" spans="1:9" ht="15" x14ac:dyDescent="0.2">
      <c r="A130" s="32"/>
      <c r="B130" s="60"/>
      <c r="C130" s="38"/>
      <c r="D130" s="38"/>
      <c r="E130" s="38"/>
      <c r="F130" s="38"/>
      <c r="G130" s="38"/>
      <c r="H130" s="38"/>
      <c r="I130" s="38"/>
    </row>
    <row r="131" spans="1:9" ht="15" x14ac:dyDescent="0.2">
      <c r="A131" s="32"/>
      <c r="B131" s="60"/>
      <c r="C131" s="38"/>
      <c r="D131" s="38"/>
      <c r="E131" s="38"/>
      <c r="F131" s="38"/>
      <c r="G131" s="38"/>
      <c r="H131" s="38"/>
      <c r="I131" s="38"/>
    </row>
    <row r="132" spans="1:9" ht="15" x14ac:dyDescent="0.2">
      <c r="A132" s="32"/>
      <c r="B132" s="60"/>
      <c r="C132" s="38"/>
      <c r="D132" s="38"/>
      <c r="E132" s="38"/>
      <c r="F132" s="38"/>
      <c r="G132" s="38"/>
      <c r="H132" s="38"/>
      <c r="I132" s="38"/>
    </row>
    <row r="133" spans="1:9" ht="15" x14ac:dyDescent="0.2">
      <c r="A133" s="32"/>
      <c r="B133" s="60"/>
      <c r="C133" s="38"/>
      <c r="D133" s="38"/>
      <c r="E133" s="38"/>
      <c r="F133" s="38"/>
      <c r="G133" s="38"/>
      <c r="H133" s="38"/>
      <c r="I133" s="38"/>
    </row>
    <row r="134" spans="1:9" ht="15" x14ac:dyDescent="0.2">
      <c r="A134" s="32"/>
      <c r="B134" s="60"/>
      <c r="C134" s="38"/>
      <c r="D134" s="38"/>
      <c r="E134" s="38"/>
      <c r="F134" s="38"/>
      <c r="G134" s="38"/>
      <c r="H134" s="38"/>
      <c r="I134" s="38"/>
    </row>
    <row r="135" spans="1:9" ht="15" x14ac:dyDescent="0.2">
      <c r="A135" s="32"/>
      <c r="B135" s="60"/>
      <c r="C135" s="38"/>
      <c r="D135" s="38"/>
      <c r="E135" s="38"/>
      <c r="F135" s="38"/>
      <c r="G135" s="38"/>
      <c r="H135" s="38"/>
      <c r="I135" s="38"/>
    </row>
    <row r="136" spans="1:9" ht="15" x14ac:dyDescent="0.2">
      <c r="A136" s="32"/>
      <c r="B136" s="60"/>
      <c r="C136" s="38"/>
      <c r="D136" s="38"/>
      <c r="E136" s="38"/>
      <c r="F136" s="38"/>
      <c r="G136" s="38"/>
      <c r="H136" s="38"/>
      <c r="I136" s="38"/>
    </row>
    <row r="137" spans="1:9" ht="15" x14ac:dyDescent="0.2">
      <c r="A137" s="32"/>
      <c r="B137" s="60"/>
      <c r="C137" s="38"/>
      <c r="D137" s="38"/>
      <c r="E137" s="38"/>
      <c r="F137" s="38"/>
      <c r="G137" s="38"/>
      <c r="H137" s="38"/>
      <c r="I137" s="38"/>
    </row>
    <row r="138" spans="1:9" ht="15" x14ac:dyDescent="0.2">
      <c r="A138" s="32"/>
      <c r="B138" s="60"/>
      <c r="C138" s="38"/>
      <c r="D138" s="38"/>
      <c r="E138" s="38"/>
      <c r="F138" s="38"/>
      <c r="G138" s="38"/>
      <c r="H138" s="38"/>
      <c r="I138" s="38"/>
    </row>
    <row r="139" spans="1:9" ht="15" x14ac:dyDescent="0.2">
      <c r="A139" s="32"/>
      <c r="B139" s="60"/>
      <c r="C139" s="38"/>
      <c r="D139" s="38"/>
      <c r="E139" s="38"/>
      <c r="F139" s="38"/>
      <c r="G139" s="38"/>
      <c r="H139" s="38"/>
      <c r="I139" s="38"/>
    </row>
    <row r="140" spans="1:9" ht="15" x14ac:dyDescent="0.2">
      <c r="A140" s="32"/>
      <c r="B140" s="60"/>
      <c r="C140" s="38"/>
      <c r="D140" s="38"/>
      <c r="E140" s="38"/>
      <c r="F140" s="38"/>
      <c r="G140" s="38"/>
      <c r="H140" s="38"/>
      <c r="I140" s="38"/>
    </row>
    <row r="141" spans="1:9" ht="15" x14ac:dyDescent="0.2">
      <c r="A141" s="32"/>
      <c r="B141" s="60"/>
      <c r="C141" s="38"/>
      <c r="D141" s="38"/>
      <c r="E141" s="38"/>
      <c r="F141" s="38"/>
      <c r="G141" s="38"/>
      <c r="H141" s="38"/>
      <c r="I141" s="38"/>
    </row>
    <row r="142" spans="1:9" ht="15" x14ac:dyDescent="0.2">
      <c r="A142" s="32"/>
      <c r="B142" s="60"/>
      <c r="C142" s="38"/>
      <c r="D142" s="38"/>
      <c r="E142" s="38"/>
      <c r="F142" s="38"/>
      <c r="G142" s="38"/>
      <c r="H142" s="38"/>
      <c r="I142" s="38"/>
    </row>
    <row r="143" spans="1:9" ht="15" x14ac:dyDescent="0.2">
      <c r="A143" s="32"/>
      <c r="B143" s="60"/>
      <c r="C143" s="38"/>
      <c r="D143" s="38"/>
      <c r="E143" s="38"/>
      <c r="F143" s="38"/>
      <c r="G143" s="38"/>
      <c r="H143" s="38"/>
      <c r="I143" s="38"/>
    </row>
    <row r="144" spans="1:9" ht="15" x14ac:dyDescent="0.2">
      <c r="A144" s="32"/>
      <c r="B144" s="60"/>
      <c r="C144" s="38"/>
      <c r="D144" s="38"/>
      <c r="E144" s="38"/>
      <c r="F144" s="38"/>
      <c r="G144" s="38"/>
      <c r="H144" s="38"/>
      <c r="I144" s="38"/>
    </row>
    <row r="145" spans="1:9" ht="15" x14ac:dyDescent="0.2">
      <c r="A145" s="32"/>
      <c r="B145" s="60"/>
      <c r="C145" s="38"/>
      <c r="D145" s="38"/>
      <c r="E145" s="38"/>
      <c r="F145" s="38"/>
      <c r="G145" s="38"/>
      <c r="H145" s="38"/>
      <c r="I145" s="38"/>
    </row>
    <row r="146" spans="1:9" ht="15" x14ac:dyDescent="0.2">
      <c r="A146" s="32"/>
      <c r="B146" s="60"/>
      <c r="C146" s="38"/>
      <c r="D146" s="38"/>
      <c r="E146" s="38"/>
      <c r="F146" s="38"/>
      <c r="G146" s="38"/>
      <c r="H146" s="38"/>
      <c r="I146" s="38"/>
    </row>
    <row r="147" spans="1:9" ht="15" x14ac:dyDescent="0.2">
      <c r="A147" s="32"/>
      <c r="B147" s="60"/>
      <c r="C147" s="38"/>
      <c r="D147" s="38"/>
      <c r="E147" s="38"/>
      <c r="F147" s="38"/>
      <c r="G147" s="38"/>
      <c r="H147" s="38"/>
      <c r="I147" s="38"/>
    </row>
    <row r="148" spans="1:9" ht="15" x14ac:dyDescent="0.2">
      <c r="A148" s="32"/>
      <c r="B148" s="60"/>
      <c r="C148" s="38"/>
      <c r="D148" s="38"/>
      <c r="E148" s="38"/>
      <c r="F148" s="38"/>
      <c r="G148" s="38"/>
      <c r="H148" s="38"/>
      <c r="I148" s="38"/>
    </row>
    <row r="149" spans="1:9" ht="15" x14ac:dyDescent="0.2">
      <c r="A149" s="32"/>
      <c r="B149" s="60"/>
      <c r="C149" s="38"/>
      <c r="D149" s="38"/>
      <c r="E149" s="38"/>
      <c r="F149" s="38"/>
      <c r="G149" s="38"/>
      <c r="H149" s="38"/>
      <c r="I149" s="38"/>
    </row>
    <row r="150" spans="1:9" ht="15" x14ac:dyDescent="0.2">
      <c r="A150" s="32"/>
      <c r="B150" s="60"/>
      <c r="C150" s="38"/>
      <c r="D150" s="38"/>
      <c r="E150" s="38"/>
      <c r="F150" s="38"/>
      <c r="G150" s="38"/>
      <c r="H150" s="38"/>
      <c r="I150" s="38"/>
    </row>
    <row r="151" spans="1:9" ht="15" x14ac:dyDescent="0.2">
      <c r="A151" s="32"/>
      <c r="B151" s="60"/>
      <c r="C151" s="38"/>
      <c r="D151" s="38"/>
      <c r="E151" s="38"/>
      <c r="F151" s="38"/>
      <c r="G151" s="38"/>
      <c r="H151" s="38"/>
      <c r="I151" s="38"/>
    </row>
    <row r="152" spans="1:9" ht="15" x14ac:dyDescent="0.2">
      <c r="A152" s="32"/>
      <c r="B152" s="60"/>
      <c r="C152" s="38"/>
      <c r="D152" s="38"/>
      <c r="E152" s="38"/>
      <c r="F152" s="38"/>
      <c r="G152" s="38"/>
      <c r="H152" s="38"/>
      <c r="I152" s="38"/>
    </row>
    <row r="153" spans="1:9" ht="15" x14ac:dyDescent="0.2">
      <c r="A153" s="32"/>
      <c r="B153" s="60"/>
      <c r="C153" s="38"/>
      <c r="D153" s="38"/>
      <c r="E153" s="38"/>
      <c r="F153" s="38"/>
      <c r="G153" s="38"/>
      <c r="H153" s="38"/>
      <c r="I153" s="38"/>
    </row>
  </sheetData>
  <mergeCells count="9">
    <mergeCell ref="A3:L3"/>
    <mergeCell ref="A2:L2"/>
    <mergeCell ref="A1:L1"/>
    <mergeCell ref="A74:L74"/>
    <mergeCell ref="A127:I127"/>
    <mergeCell ref="A125:I125"/>
    <mergeCell ref="A17:I17"/>
    <mergeCell ref="A16:I16"/>
    <mergeCell ref="A4:L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scale="46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2020-03-10T20:23:13Z</cp:lastPrinted>
  <dcterms:created xsi:type="dcterms:W3CDTF">2002-08-05T15:29:21Z</dcterms:created>
  <dcterms:modified xsi:type="dcterms:W3CDTF">2020-03-10T20:32:16Z</dcterms:modified>
</cp:coreProperties>
</file>