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00" windowHeight="7590"/>
  </bookViews>
  <sheets>
    <sheet name="Hoja1" sheetId="1" r:id="rId1"/>
  </sheets>
  <definedNames>
    <definedName name="_xlnm.Print_Titles" localSheetId="0">Hoja1!$1:$4</definedName>
  </definedNames>
  <calcPr calcId="162913" fullCalcOnLoad="1"/>
</workbook>
</file>

<file path=xl/calcChain.xml><?xml version="1.0" encoding="utf-8"?>
<calcChain xmlns="http://schemas.openxmlformats.org/spreadsheetml/2006/main">
  <c r="H82" i="1" l="1"/>
  <c r="G82" i="1"/>
  <c r="F82" i="1"/>
  <c r="K82" i="1"/>
  <c r="E82" i="1"/>
  <c r="D82" i="1"/>
  <c r="C82" i="1"/>
  <c r="K101" i="1"/>
  <c r="M101" i="1"/>
  <c r="J101" i="1"/>
  <c r="L101" i="1"/>
  <c r="H121" i="1"/>
  <c r="D26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60" i="1"/>
  <c r="K61" i="1"/>
  <c r="K62" i="1"/>
  <c r="K64" i="1"/>
  <c r="K65" i="1"/>
  <c r="K66" i="1"/>
  <c r="K68" i="1"/>
  <c r="K69" i="1"/>
  <c r="K70" i="1"/>
  <c r="K28" i="1"/>
  <c r="K27" i="1"/>
  <c r="K25" i="1"/>
  <c r="K24" i="1"/>
  <c r="K23" i="1"/>
  <c r="M89" i="1"/>
  <c r="M90" i="1"/>
  <c r="M91" i="1"/>
  <c r="M92" i="1"/>
  <c r="M93" i="1"/>
  <c r="M94" i="1"/>
  <c r="M95" i="1"/>
  <c r="M96" i="1"/>
  <c r="M97" i="1"/>
  <c r="M98" i="1"/>
  <c r="M99" i="1"/>
  <c r="M100" i="1"/>
  <c r="M103" i="1"/>
  <c r="M105" i="1"/>
  <c r="M106" i="1"/>
  <c r="M107" i="1"/>
  <c r="M108" i="1"/>
  <c r="M113" i="1"/>
  <c r="M114" i="1"/>
  <c r="M115" i="1"/>
  <c r="M116" i="1"/>
  <c r="M118" i="1"/>
  <c r="M119" i="1"/>
  <c r="M122" i="1"/>
  <c r="M123" i="1"/>
  <c r="M124" i="1"/>
  <c r="M83" i="1"/>
  <c r="M84" i="1"/>
  <c r="M85" i="1"/>
  <c r="M86" i="1"/>
  <c r="M87" i="1"/>
  <c r="M88" i="1"/>
  <c r="L94" i="1"/>
  <c r="L95" i="1"/>
  <c r="L96" i="1"/>
  <c r="L97" i="1"/>
  <c r="L98" i="1"/>
  <c r="L99" i="1"/>
  <c r="L100" i="1"/>
  <c r="L103" i="1"/>
  <c r="L105" i="1"/>
  <c r="L106" i="1"/>
  <c r="L107" i="1"/>
  <c r="L108" i="1"/>
  <c r="L113" i="1"/>
  <c r="L114" i="1"/>
  <c r="L115" i="1"/>
  <c r="L116" i="1"/>
  <c r="L118" i="1"/>
  <c r="L119" i="1"/>
  <c r="L122" i="1"/>
  <c r="L123" i="1"/>
  <c r="L124" i="1"/>
  <c r="L86" i="1"/>
  <c r="L87" i="1"/>
  <c r="L88" i="1"/>
  <c r="L89" i="1"/>
  <c r="L90" i="1"/>
  <c r="L91" i="1"/>
  <c r="L92" i="1"/>
  <c r="L93" i="1"/>
  <c r="L83" i="1"/>
  <c r="L84" i="1"/>
  <c r="L85" i="1"/>
  <c r="J24" i="1"/>
  <c r="J25" i="1"/>
  <c r="J27" i="1"/>
  <c r="J28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F22" i="1"/>
  <c r="E22" i="1"/>
  <c r="F26" i="1"/>
  <c r="K26" i="1"/>
  <c r="H102" i="1"/>
  <c r="K94" i="1"/>
  <c r="K91" i="1"/>
  <c r="K89" i="1"/>
  <c r="J94" i="1"/>
  <c r="J91" i="1"/>
  <c r="J89" i="1"/>
  <c r="K115" i="1"/>
  <c r="J115" i="1"/>
  <c r="D112" i="1"/>
  <c r="E112" i="1"/>
  <c r="K112" i="1"/>
  <c r="F112" i="1"/>
  <c r="G112" i="1"/>
  <c r="H112" i="1"/>
  <c r="C112" i="1"/>
  <c r="C110" i="1"/>
  <c r="C13" i="1"/>
  <c r="H117" i="1"/>
  <c r="I117" i="1"/>
  <c r="E117" i="1"/>
  <c r="K117" i="1"/>
  <c r="F117" i="1"/>
  <c r="G117" i="1"/>
  <c r="J117" i="1"/>
  <c r="L117" i="1"/>
  <c r="D117" i="1"/>
  <c r="D110" i="1"/>
  <c r="D78" i="1"/>
  <c r="D12" i="1"/>
  <c r="C117" i="1"/>
  <c r="F55" i="1"/>
  <c r="K55" i="1"/>
  <c r="D104" i="1"/>
  <c r="H36" i="1"/>
  <c r="K116" i="1"/>
  <c r="K114" i="1"/>
  <c r="K84" i="1"/>
  <c r="K100" i="1"/>
  <c r="I104" i="1"/>
  <c r="J98" i="1"/>
  <c r="I61" i="1"/>
  <c r="H62" i="1"/>
  <c r="I62" i="1"/>
  <c r="K124" i="1"/>
  <c r="K122" i="1"/>
  <c r="K99" i="1"/>
  <c r="K96" i="1"/>
  <c r="J97" i="1"/>
  <c r="J96" i="1"/>
  <c r="G67" i="1"/>
  <c r="J67" i="1"/>
  <c r="F67" i="1"/>
  <c r="E67" i="1"/>
  <c r="D67" i="1"/>
  <c r="K67" i="1"/>
  <c r="C67" i="1"/>
  <c r="I69" i="1"/>
  <c r="H69" i="1"/>
  <c r="K123" i="1"/>
  <c r="K119" i="1"/>
  <c r="K113" i="1"/>
  <c r="K108" i="1"/>
  <c r="K107" i="1"/>
  <c r="K106" i="1"/>
  <c r="K105" i="1"/>
  <c r="K103" i="1"/>
  <c r="K98" i="1"/>
  <c r="K97" i="1"/>
  <c r="K95" i="1"/>
  <c r="K93" i="1"/>
  <c r="K92" i="1"/>
  <c r="K90" i="1"/>
  <c r="K88" i="1"/>
  <c r="K87" i="1"/>
  <c r="K86" i="1"/>
  <c r="K85" i="1"/>
  <c r="K83" i="1"/>
  <c r="F121" i="1"/>
  <c r="F102" i="1"/>
  <c r="F80" i="1"/>
  <c r="K80" i="1"/>
  <c r="F104" i="1"/>
  <c r="M104" i="1"/>
  <c r="F63" i="1"/>
  <c r="F59" i="1"/>
  <c r="F39" i="1"/>
  <c r="C30" i="1"/>
  <c r="D30" i="1"/>
  <c r="E30" i="1"/>
  <c r="F30" i="1"/>
  <c r="K30" i="1"/>
  <c r="G30" i="1"/>
  <c r="H32" i="1"/>
  <c r="I32" i="1"/>
  <c r="I71" i="1"/>
  <c r="I70" i="1"/>
  <c r="I68" i="1"/>
  <c r="I66" i="1"/>
  <c r="I65" i="1"/>
  <c r="I64" i="1"/>
  <c r="I60" i="1"/>
  <c r="I58" i="1"/>
  <c r="I57" i="1"/>
  <c r="I56" i="1"/>
  <c r="I40" i="1"/>
  <c r="I37" i="1"/>
  <c r="I36" i="1"/>
  <c r="I35" i="1"/>
  <c r="I34" i="1"/>
  <c r="I33" i="1"/>
  <c r="I23" i="1"/>
  <c r="I24" i="1"/>
  <c r="I25" i="1"/>
  <c r="I27" i="1"/>
  <c r="I28" i="1"/>
  <c r="I31" i="1"/>
  <c r="H23" i="1"/>
  <c r="I44" i="1"/>
  <c r="I43" i="1"/>
  <c r="I42" i="1"/>
  <c r="I41" i="1"/>
  <c r="J99" i="1"/>
  <c r="I82" i="1"/>
  <c r="I80" i="1"/>
  <c r="J100" i="1"/>
  <c r="J23" i="1"/>
  <c r="H35" i="1"/>
  <c r="H31" i="1"/>
  <c r="H61" i="1"/>
  <c r="H60" i="1"/>
  <c r="G102" i="1"/>
  <c r="J102" i="1"/>
  <c r="D102" i="1"/>
  <c r="D80" i="1"/>
  <c r="E102" i="1"/>
  <c r="I102" i="1"/>
  <c r="C102" i="1"/>
  <c r="C80" i="1"/>
  <c r="C78" i="1"/>
  <c r="C12" i="1"/>
  <c r="C121" i="1"/>
  <c r="C14" i="1"/>
  <c r="I112" i="1"/>
  <c r="I110" i="1"/>
  <c r="E104" i="1"/>
  <c r="G104" i="1"/>
  <c r="H104" i="1"/>
  <c r="C104" i="1"/>
  <c r="C63" i="1"/>
  <c r="E26" i="1"/>
  <c r="H26" i="1"/>
  <c r="G26" i="1"/>
  <c r="C26" i="1"/>
  <c r="G59" i="1"/>
  <c r="J59" i="1"/>
  <c r="E59" i="1"/>
  <c r="G55" i="1"/>
  <c r="E55" i="1"/>
  <c r="G39" i="1"/>
  <c r="J39" i="1"/>
  <c r="E39" i="1"/>
  <c r="D63" i="1"/>
  <c r="G63" i="1"/>
  <c r="J63" i="1"/>
  <c r="E63" i="1"/>
  <c r="I63" i="1"/>
  <c r="D22" i="1"/>
  <c r="J22" i="1"/>
  <c r="G22" i="1"/>
  <c r="G21" i="1"/>
  <c r="J95" i="1"/>
  <c r="J88" i="1"/>
  <c r="J87" i="1"/>
  <c r="J86" i="1"/>
  <c r="G121" i="1"/>
  <c r="G14" i="1"/>
  <c r="J93" i="1"/>
  <c r="J85" i="1"/>
  <c r="J83" i="1"/>
  <c r="C22" i="1"/>
  <c r="C21" i="1"/>
  <c r="H24" i="1"/>
  <c r="H25" i="1"/>
  <c r="H27" i="1"/>
  <c r="H28" i="1"/>
  <c r="H33" i="1"/>
  <c r="H34" i="1"/>
  <c r="H37" i="1"/>
  <c r="C39" i="1"/>
  <c r="D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C55" i="1"/>
  <c r="C11" i="1"/>
  <c r="D55" i="1"/>
  <c r="H56" i="1"/>
  <c r="H57" i="1"/>
  <c r="H58" i="1"/>
  <c r="C59" i="1"/>
  <c r="D59" i="1"/>
  <c r="H64" i="1"/>
  <c r="H65" i="1"/>
  <c r="H66" i="1"/>
  <c r="H68" i="1"/>
  <c r="H70" i="1"/>
  <c r="H71" i="1"/>
  <c r="J116" i="1"/>
  <c r="J84" i="1"/>
  <c r="E121" i="1"/>
  <c r="E14" i="1"/>
  <c r="J92" i="1"/>
  <c r="I121" i="1"/>
  <c r="D121" i="1"/>
  <c r="D14" i="1"/>
  <c r="J123" i="1"/>
  <c r="J124" i="1"/>
  <c r="J122" i="1"/>
  <c r="J114" i="1"/>
  <c r="J90" i="1"/>
  <c r="J113" i="1"/>
  <c r="J119" i="1"/>
  <c r="J103" i="1"/>
  <c r="J108" i="1"/>
  <c r="J107" i="1"/>
  <c r="J105" i="1"/>
  <c r="J106" i="1"/>
  <c r="D11" i="1"/>
  <c r="K11" i="1"/>
  <c r="L104" i="1"/>
  <c r="H63" i="1"/>
  <c r="H110" i="1"/>
  <c r="M112" i="1"/>
  <c r="H80" i="1"/>
  <c r="G80" i="1"/>
  <c r="J80" i="1"/>
  <c r="K102" i="1"/>
  <c r="L82" i="1"/>
  <c r="J82" i="1"/>
  <c r="E80" i="1"/>
  <c r="J30" i="1"/>
  <c r="H30" i="1"/>
  <c r="J26" i="1"/>
  <c r="H22" i="1"/>
  <c r="E10" i="1"/>
  <c r="F11" i="1"/>
  <c r="I55" i="1"/>
  <c r="I22" i="1"/>
  <c r="F110" i="1"/>
  <c r="M102" i="1"/>
  <c r="M82" i="1"/>
  <c r="F13" i="1"/>
  <c r="C20" i="1"/>
  <c r="C9" i="1"/>
  <c r="C7" i="1"/>
  <c r="C54" i="1"/>
  <c r="H14" i="1"/>
  <c r="I59" i="1"/>
  <c r="M80" i="1"/>
  <c r="H59" i="1"/>
  <c r="E110" i="1"/>
  <c r="K110" i="1"/>
  <c r="J14" i="1"/>
  <c r="K39" i="1"/>
  <c r="D54" i="1"/>
  <c r="G54" i="1"/>
  <c r="J54" i="1"/>
  <c r="K121" i="1"/>
  <c r="I67" i="1"/>
  <c r="M117" i="1"/>
  <c r="G110" i="1"/>
  <c r="G13" i="1"/>
  <c r="K22" i="1"/>
  <c r="F10" i="1"/>
  <c r="I39" i="1"/>
  <c r="J104" i="1"/>
  <c r="H78" i="1"/>
  <c r="I78" i="1"/>
  <c r="G20" i="1"/>
  <c r="J110" i="1"/>
  <c r="K104" i="1"/>
  <c r="F14" i="1"/>
  <c r="F21" i="1"/>
  <c r="I26" i="1"/>
  <c r="K59" i="1"/>
  <c r="L80" i="1"/>
  <c r="G10" i="1"/>
  <c r="G11" i="1"/>
  <c r="E54" i="1"/>
  <c r="H54" i="1"/>
  <c r="L102" i="1"/>
  <c r="D13" i="1"/>
  <c r="K13" i="1"/>
  <c r="L121" i="1"/>
  <c r="J112" i="1"/>
  <c r="C10" i="1"/>
  <c r="H39" i="1"/>
  <c r="K63" i="1"/>
  <c r="M110" i="1"/>
  <c r="F78" i="1"/>
  <c r="I30" i="1"/>
  <c r="H55" i="1"/>
  <c r="L112" i="1"/>
  <c r="H67" i="1"/>
  <c r="D21" i="1"/>
  <c r="D20" i="1"/>
  <c r="D9" i="1"/>
  <c r="D7" i="1"/>
  <c r="D10" i="1"/>
  <c r="M121" i="1"/>
  <c r="I10" i="1"/>
  <c r="F54" i="1"/>
  <c r="E21" i="1"/>
  <c r="E11" i="1"/>
  <c r="I11" i="1"/>
  <c r="J55" i="1"/>
  <c r="J121" i="1"/>
  <c r="L110" i="1"/>
  <c r="E13" i="1"/>
  <c r="I13" i="1"/>
  <c r="E20" i="1"/>
  <c r="E9" i="1"/>
  <c r="E7" i="1"/>
  <c r="K10" i="1"/>
  <c r="G78" i="1"/>
  <c r="J21" i="1"/>
  <c r="E78" i="1"/>
  <c r="E12" i="1"/>
  <c r="H11" i="1"/>
  <c r="J11" i="1"/>
  <c r="F20" i="1"/>
  <c r="I21" i="1"/>
  <c r="K21" i="1"/>
  <c r="H21" i="1"/>
  <c r="I54" i="1"/>
  <c r="K54" i="1"/>
  <c r="L78" i="1"/>
  <c r="G12" i="1"/>
  <c r="H13" i="1"/>
  <c r="J13" i="1"/>
  <c r="I14" i="1"/>
  <c r="K14" i="1"/>
  <c r="J20" i="1"/>
  <c r="G9" i="1"/>
  <c r="M78" i="1"/>
  <c r="K78" i="1"/>
  <c r="F12" i="1"/>
  <c r="H10" i="1"/>
  <c r="J10" i="1"/>
  <c r="H20" i="1"/>
  <c r="J78" i="1"/>
  <c r="G7" i="1"/>
  <c r="J9" i="1"/>
  <c r="H9" i="1"/>
  <c r="J12" i="1"/>
  <c r="H12" i="1"/>
  <c r="I20" i="1"/>
  <c r="K20" i="1"/>
  <c r="F9" i="1"/>
  <c r="K12" i="1"/>
  <c r="I12" i="1"/>
  <c r="J7" i="1"/>
  <c r="H7" i="1"/>
  <c r="I9" i="1"/>
  <c r="K9" i="1"/>
  <c r="F7" i="1"/>
  <c r="K7" i="1"/>
  <c r="I7" i="1"/>
</calcChain>
</file>

<file path=xl/sharedStrings.xml><?xml version="1.0" encoding="utf-8"?>
<sst xmlns="http://schemas.openxmlformats.org/spreadsheetml/2006/main" count="180" uniqueCount="127">
  <si>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</si>
  <si>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</si>
  <si>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</si>
  <si>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</si>
  <si>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</si>
  <si>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</si>
  <si>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</si>
  <si>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</si>
  <si>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</si>
  <si>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</si>
  <si>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</si>
  <si>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</si>
  <si>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</si>
  <si>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</si>
  <si>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</si>
  <si>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</si>
  <si>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</si>
  <si>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</si>
  <si>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</si>
  <si>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</si>
  <si>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</si>
  <si>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</si>
  <si>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</si>
  <si>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</si>
  <si>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</si>
  <si>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</si>
  <si>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</si>
  <si>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</si>
  <si>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</si>
  <si>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</si>
  <si>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</si>
  <si>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</si>
  <si>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</si>
  <si>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</si>
  <si>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</si>
  <si>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</si>
  <si>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</si>
  <si>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</si>
  <si>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</si>
  <si>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</si>
  <si>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</si>
  <si>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</si>
  <si>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</si>
  <si>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</si>
  <si>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</si>
  <si>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</si>
  <si>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</si>
  <si>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</si>
  <si>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</si>
  <si>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</si>
  <si>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</si>
  <si>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</si>
  <si>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</si>
  <si>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</si>
  <si>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</si>
  <si>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</si>
  <si>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</si>
  <si>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</si>
  <si>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</si>
  <si>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</si>
  <si>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</si>
  <si>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</si>
  <si>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</si>
  <si>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</si>
  <si>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</si>
  <si>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</si>
  <si>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</si>
  <si>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</si>
  <si>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</si>
  <si>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</si>
  <si>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</si>
  <si>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</si>
  <si>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</si>
  <si>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</si>
  <si>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</si>
  <si>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</si>
  <si>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</si>
  <si>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</si>
  <si>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</si>
  <si>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</si>
  <si>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</si>
  <si>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</si>
  <si>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</si>
  <si>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</si>
  <si>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</si>
  <si>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</si>
  <si>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</si>
  <si>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</si>
  <si>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</si>
  <si>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</si>
  <si>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</si>
  <si>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</si>
  <si>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</si>
  <si>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</si>
  <si>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</si>
  <si>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</si>
  <si>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</si>
  <si>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</si>
  <si>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</si>
  <si>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</si>
  <si>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</si>
  <si>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</si>
  <si>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</si>
  <si>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</si>
  <si>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</si>
  <si>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</si>
  <si>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</si>
  <si>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</si>
  <si>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</si>
  <si>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Prof. Carlos A. Contreras</t>
  </si>
  <si>
    <t>Licda. Onelia Peralta</t>
  </si>
  <si>
    <t>Licda. Edith Castillo</t>
  </si>
  <si>
    <t>Licda. Natasha Velotti</t>
  </si>
  <si>
    <t>Lic Juan Carlos Córdoba</t>
  </si>
  <si>
    <t>Lic. Elmer Miranda</t>
  </si>
  <si>
    <t>Licda. Vilma Barría de Martinez</t>
  </si>
  <si>
    <t>Lic. Marvin Rodriguez</t>
  </si>
  <si>
    <r>
      <t xml:space="preserve">Lic. Juan Thomás  </t>
    </r>
    <r>
      <rPr>
        <b/>
        <i/>
        <sz val="12"/>
        <color indexed="8"/>
        <rFont val="Arial"/>
        <family val="2"/>
      </rPr>
      <t>a.i.</t>
    </r>
  </si>
  <si>
    <t>Nombre Director</t>
  </si>
  <si>
    <r>
      <t>Lic.Abdul Aciego</t>
    </r>
    <r>
      <rPr>
        <b/>
        <i/>
        <sz val="12"/>
        <color indexed="8"/>
        <rFont val="Arial"/>
        <family val="2"/>
      </rPr>
      <t>//</t>
    </r>
    <r>
      <rPr>
        <i/>
        <sz val="12"/>
        <color indexed="8"/>
        <rFont val="Arial"/>
        <family val="2"/>
      </rPr>
      <t>Lic Neftali Ortega</t>
    </r>
  </si>
  <si>
    <t>Licda. Silka Vuelvas Sánchez</t>
  </si>
  <si>
    <t>Lic Daniel Gómez Nate</t>
  </si>
  <si>
    <t>Mgter. Nicolás A. Andrade C.</t>
  </si>
  <si>
    <t>INFORME DE EJECUCIÓN PRESUPUESTARIA AL 31 DE JULIO DE 2020</t>
  </si>
  <si>
    <t>Fuente: Informe: Pormenorizado de Gasto por Área-Entidad al  31/7/2020</t>
  </si>
  <si>
    <t>Despacho Superior</t>
  </si>
  <si>
    <t>Asistencia Alimentaria - Vale Digital Panamá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</si>
</sst>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22" formatCode="#,##0.00;[Red]#,##0.00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 indent="2"/>
    </xf>
    <xf numFmtId="0" fontId="18" fillId="0" borderId="5" xfId="0" applyFont="1" applyFill="1" applyBorder="1" applyAlignment="1">
      <alignment horizontal="left" vertical="center" indent="1"/>
    </xf>
    <xf numFmtId="0" fontId="19" fillId="0" borderId="5" xfId="0" applyFont="1" applyFill="1" applyBorder="1" applyAlignment="1">
      <alignment horizontal="left" vertical="center"/>
    </xf>
    <xf numFmtId="4" fontId="20" fillId="4" borderId="8" xfId="0" applyNumberFormat="1" applyFont="1" applyFill="1" applyBorder="1" applyAlignment="1">
      <alignment vertical="center"/>
    </xf>
    <xf numFmtId="4" fontId="18" fillId="4" borderId="8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2" fillId="5" borderId="13" xfId="0" applyFont="1" applyFill="1" applyBorder="1" applyAlignment="1">
      <alignment horizontal="center" vertical="center"/>
    </xf>
    <xf numFmtId="4" fontId="22" fillId="5" borderId="14" xfId="0" applyNumberFormat="1" applyFont="1" applyFill="1" applyBorder="1" applyAlignment="1">
      <alignment horizontal="center" vertical="center" wrapText="1"/>
    </xf>
    <xf numFmtId="4" fontId="22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4" fontId="22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3" fillId="0" borderId="8" xfId="0" applyNumberFormat="1" applyFont="1" applyFill="1" applyBorder="1" applyAlignment="1">
      <alignment vertical="center"/>
    </xf>
    <xf numFmtId="4" fontId="19" fillId="0" borderId="8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 indent="2"/>
    </xf>
    <xf numFmtId="222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2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2" fillId="5" borderId="20" xfId="0" applyNumberFormat="1" applyFont="1" applyFill="1" applyBorder="1" applyAlignment="1">
      <alignment horizontal="center" vertical="center" wrapText="1"/>
    </xf>
    <xf numFmtId="4" fontId="22" fillId="5" borderId="2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20" fillId="4" borderId="16" xfId="0" applyNumberFormat="1" applyFont="1" applyFill="1" applyBorder="1" applyAlignment="1">
      <alignment vertical="center"/>
    </xf>
    <xf numFmtId="4" fontId="19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2" fillId="7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3" fillId="4" borderId="8" xfId="0" applyNumberFormat="1" applyFont="1" applyFill="1" applyBorder="1" applyAlignment="1">
      <alignment vertical="center"/>
    </xf>
    <xf numFmtId="4" fontId="19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5" borderId="15" xfId="0" applyFont="1" applyFill="1" applyBorder="1" applyAlignment="1">
      <alignment horizontal="center" vertical="center" wrapText="1"/>
    </xf>
    <xf numFmtId="1" fontId="22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2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vertical="center"/>
    </xf>
    <xf numFmtId="4" fontId="22" fillId="7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indent="1"/>
    </xf>
    <xf numFmtId="0" fontId="22" fillId="5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24" fillId="0" borderId="5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4" fontId="19" fillId="4" borderId="8" xfId="0" applyNumberFormat="1" applyFont="1" applyFill="1" applyBorder="1" applyAlignment="1">
      <alignment horizontal="right" vertical="center" indent="1"/>
    </xf>
    <xf numFmtId="3" fontId="4" fillId="4" borderId="2" xfId="0" applyNumberFormat="1" applyFont="1" applyFill="1" applyBorder="1" applyAlignment="1">
      <alignment horizontal="center" vertical="center"/>
    </xf>
    <xf numFmtId="4" fontId="20" fillId="4" borderId="12" xfId="0" applyNumberFormat="1" applyFont="1" applyFill="1" applyBorder="1" applyAlignment="1">
      <alignment horizontal="right" vertical="center"/>
    </xf>
    <xf numFmtId="4" fontId="20" fillId="4" borderId="9" xfId="0" applyNumberFormat="1" applyFont="1" applyFill="1" applyBorder="1" applyAlignment="1">
      <alignment horizontal="right" vertical="center"/>
    </xf>
    <xf numFmtId="4" fontId="20" fillId="4" borderId="2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/>
    </xf>
    <xf numFmtId="4" fontId="19" fillId="4" borderId="2" xfId="0" applyNumberFormat="1" applyFont="1" applyFill="1" applyBorder="1" applyAlignment="1">
      <alignment vertical="center"/>
    </xf>
    <xf numFmtId="4" fontId="19" fillId="4" borderId="6" xfId="0" applyNumberFormat="1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4" fontId="19" fillId="4" borderId="5" xfId="0" applyNumberFormat="1" applyFont="1" applyFill="1" applyBorder="1" applyAlignment="1">
      <alignment vertical="center"/>
    </xf>
    <xf numFmtId="4" fontId="25" fillId="4" borderId="10" xfId="0" applyNumberFormat="1" applyFont="1" applyFill="1" applyBorder="1" applyAlignment="1">
      <alignment vertical="center"/>
    </xf>
    <xf numFmtId="4" fontId="19" fillId="4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tabSelected="1" topLeftCell="A82" zoomScale="90" zoomScaleNormal="90" zoomScaleSheetLayoutView="90" workbookViewId="0">
      <selection activeCell="A101" sqref="A101"/>
    </sheetView>
  </sheetViews>
  <sheetFormatPr baseColWidth="10" defaultRowHeight="12.75" x14ac:dyDescent="0.2"/>
  <cols>
    <col min="1" max="1" width="73.85546875" style="2" customWidth="1"/>
    <col min="2" max="2" width="37" style="2" customWidth="1"/>
    <col min="3" max="3" width="23.28515625" style="4" customWidth="1"/>
    <col min="4" max="4" width="20.140625" style="3" customWidth="1"/>
    <col min="5" max="5" width="24.42578125" style="3" customWidth="1"/>
    <col min="6" max="6" width="22" style="3" customWidth="1"/>
    <col min="7" max="7" width="19.42578125" style="3" customWidth="1"/>
    <col min="8" max="8" width="18.28515625" style="3" customWidth="1"/>
    <col min="9" max="9" width="19.42578125" style="3" customWidth="1"/>
    <col min="10" max="10" width="18.42578125" style="3" customWidth="1"/>
    <col min="11" max="11" width="14.140625" style="2" customWidth="1"/>
    <col min="12" max="12" width="17.42578125" style="2" customWidth="1"/>
    <col min="13" max="13" width="15.5703125" style="2" customWidth="1"/>
    <col min="14" max="16384" width="11.42578125" style="2"/>
  </cols>
  <sheetData>
    <row r="1" spans="1:13" s="1" customFormat="1" ht="15.75" x14ac:dyDescent="0.2">
      <c r="A1" s="188" t="s">
        <v>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" customFormat="1" ht="15.75" x14ac:dyDescent="0.2">
      <c r="A2" s="189" t="s">
        <v>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s="1" customFormat="1" ht="15.75" x14ac:dyDescent="0.2">
      <c r="A3" s="188" t="s">
        <v>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s="1" customFormat="1" ht="15.75" x14ac:dyDescent="0.2">
      <c r="A4" s="188" t="s">
        <v>123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s="1" customFormat="1" ht="16.5" thickBot="1" x14ac:dyDescent="0.25">
      <c r="A5" s="15"/>
      <c r="B5" s="15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 t="s">
        <v>101</v>
      </c>
      <c r="I5" s="14" t="s">
        <v>102</v>
      </c>
      <c r="J5" s="14" t="s">
        <v>106</v>
      </c>
      <c r="K5" s="152" t="s">
        <v>107</v>
      </c>
    </row>
    <row r="6" spans="1:13" s="1" customFormat="1" ht="48.75" customHeight="1" thickTop="1" thickBot="1" x14ac:dyDescent="0.25">
      <c r="A6" s="99" t="s">
        <v>23</v>
      </c>
      <c r="B6" s="99"/>
      <c r="C6" s="100" t="s">
        <v>9</v>
      </c>
      <c r="D6" s="101" t="s">
        <v>10</v>
      </c>
      <c r="E6" s="100" t="s">
        <v>11</v>
      </c>
      <c r="F6" s="100" t="s">
        <v>97</v>
      </c>
      <c r="G6" s="100" t="s">
        <v>24</v>
      </c>
      <c r="H6" s="117" t="s">
        <v>98</v>
      </c>
      <c r="I6" s="117" t="s">
        <v>99</v>
      </c>
      <c r="J6" s="117" t="s">
        <v>104</v>
      </c>
      <c r="K6" s="154" t="s">
        <v>105</v>
      </c>
    </row>
    <row r="7" spans="1:13" s="1" customFormat="1" ht="16.5" thickTop="1" x14ac:dyDescent="0.2">
      <c r="A7" s="7" t="s">
        <v>1</v>
      </c>
      <c r="B7" s="7"/>
      <c r="C7" s="10">
        <f>C9+C12</f>
        <v>311317370</v>
      </c>
      <c r="D7" s="10">
        <f>D9+D12</f>
        <v>347200314</v>
      </c>
      <c r="E7" s="10">
        <f>E9+E12</f>
        <v>268144148</v>
      </c>
      <c r="F7" s="135">
        <f>F9+F12</f>
        <v>213051637.92999992</v>
      </c>
      <c r="G7" s="10">
        <f>G9+G12</f>
        <v>220045939.91999999</v>
      </c>
      <c r="H7" s="8">
        <f>+G7/E7*100</f>
        <v>82.06255536854006</v>
      </c>
      <c r="I7" s="175">
        <f t="shared" ref="I7:I14" si="0">+F7/E7*100</f>
        <v>79.454144168009194</v>
      </c>
      <c r="J7" s="145">
        <f>+G7/D7*100</f>
        <v>63.377229526353474</v>
      </c>
      <c r="K7" s="160">
        <f>+F7/D7*100</f>
        <v>61.362743447864489</v>
      </c>
    </row>
    <row r="8" spans="1:13" s="1" customFormat="1" ht="8.1" customHeight="1" x14ac:dyDescent="0.2">
      <c r="A8" s="16"/>
      <c r="B8" s="163"/>
      <c r="C8" s="17"/>
      <c r="D8" s="18"/>
      <c r="E8" s="18"/>
      <c r="F8" s="136"/>
      <c r="G8" s="18"/>
      <c r="H8" s="18"/>
      <c r="I8" s="15"/>
      <c r="J8" s="143"/>
      <c r="K8" s="143"/>
    </row>
    <row r="9" spans="1:13" s="1" customFormat="1" ht="15" customHeight="1" x14ac:dyDescent="0.2">
      <c r="A9" s="102" t="s">
        <v>7</v>
      </c>
      <c r="B9" s="102"/>
      <c r="C9" s="103">
        <f>+C20</f>
        <v>49058338</v>
      </c>
      <c r="D9" s="103">
        <f>+D20</f>
        <v>48520602</v>
      </c>
      <c r="E9" s="103">
        <f>+E20</f>
        <v>29682961</v>
      </c>
      <c r="F9" s="103">
        <f>+F20</f>
        <v>23983674.350000001</v>
      </c>
      <c r="G9" s="103">
        <f>+G20</f>
        <v>25800900.369999997</v>
      </c>
      <c r="H9" s="104">
        <f t="shared" ref="H9:H14" si="1">+G9/E9*100</f>
        <v>86.921585653129412</v>
      </c>
      <c r="I9" s="104">
        <f t="shared" si="0"/>
        <v>80.799467243176991</v>
      </c>
      <c r="J9" s="149">
        <f t="shared" ref="J9:J14" si="2">+G9/D9*100</f>
        <v>53.175144797255392</v>
      </c>
      <c r="K9" s="149">
        <f t="shared" ref="K9:K14" si="3">+F9/D9*100</f>
        <v>49.429877951637948</v>
      </c>
    </row>
    <row r="10" spans="1:13" s="1" customFormat="1" ht="15" customHeight="1" x14ac:dyDescent="0.2">
      <c r="A10" s="77" t="s">
        <v>88</v>
      </c>
      <c r="B10" s="77"/>
      <c r="C10" s="65">
        <f>C21+C30+C39+C59</f>
        <v>30015012</v>
      </c>
      <c r="D10" s="65">
        <f>D22+D26+D30+D39+D59</f>
        <v>29477276</v>
      </c>
      <c r="E10" s="65">
        <f>E22+E26+E30+E39+E59</f>
        <v>18370756</v>
      </c>
      <c r="F10" s="65">
        <f>F22+F26+F30+F39+F59</f>
        <v>13238881.620000001</v>
      </c>
      <c r="G10" s="65">
        <f>G22+G26+G30+G39+G59</f>
        <v>14885992.549999999</v>
      </c>
      <c r="H10" s="8">
        <f t="shared" si="1"/>
        <v>81.030919740047707</v>
      </c>
      <c r="I10" s="121">
        <f t="shared" si="0"/>
        <v>72.064979906107297</v>
      </c>
      <c r="J10" s="143">
        <f t="shared" si="2"/>
        <v>50.499892018516221</v>
      </c>
      <c r="K10" s="143">
        <f t="shared" si="3"/>
        <v>44.912160879451683</v>
      </c>
    </row>
    <row r="11" spans="1:13" s="1" customFormat="1" ht="15" customHeight="1" x14ac:dyDescent="0.2">
      <c r="A11" s="77" t="s">
        <v>89</v>
      </c>
      <c r="B11" s="77"/>
      <c r="C11" s="65">
        <f>C55+C63+C67</f>
        <v>19043326</v>
      </c>
      <c r="D11" s="65">
        <f>D55+D63+D67</f>
        <v>19043326</v>
      </c>
      <c r="E11" s="65">
        <f>E55+E63+E67</f>
        <v>11312205</v>
      </c>
      <c r="F11" s="65">
        <f>F55+F63+F67</f>
        <v>10744792.73</v>
      </c>
      <c r="G11" s="65">
        <f>G55+G63+G67</f>
        <v>10914907.82</v>
      </c>
      <c r="H11" s="8">
        <f t="shared" si="1"/>
        <v>96.487889142744493</v>
      </c>
      <c r="I11" s="121">
        <f t="shared" si="0"/>
        <v>94.984070126027603</v>
      </c>
      <c r="J11" s="143">
        <f t="shared" si="2"/>
        <v>57.316184263190159</v>
      </c>
      <c r="K11" s="143">
        <f t="shared" si="3"/>
        <v>56.42287870301648</v>
      </c>
    </row>
    <row r="12" spans="1:13" s="1" customFormat="1" ht="15" customHeight="1" x14ac:dyDescent="0.2">
      <c r="A12" s="102" t="s">
        <v>8</v>
      </c>
      <c r="B12" s="102"/>
      <c r="C12" s="103">
        <f>+C78</f>
        <v>262259032</v>
      </c>
      <c r="D12" s="103">
        <f>+D78</f>
        <v>298679712</v>
      </c>
      <c r="E12" s="103">
        <f>+E78</f>
        <v>238461187</v>
      </c>
      <c r="F12" s="103">
        <f>+F78</f>
        <v>189067963.57999992</v>
      </c>
      <c r="G12" s="103">
        <f>+G78</f>
        <v>194245039.54999998</v>
      </c>
      <c r="H12" s="105">
        <f t="shared" si="1"/>
        <v>81.457717288809761</v>
      </c>
      <c r="I12" s="125">
        <f t="shared" si="0"/>
        <v>79.286682230597108</v>
      </c>
      <c r="J12" s="149">
        <f t="shared" si="2"/>
        <v>65.034561018325874</v>
      </c>
      <c r="K12" s="149">
        <f t="shared" si="3"/>
        <v>63.301240755180565</v>
      </c>
    </row>
    <row r="13" spans="1:13" s="1" customFormat="1" ht="15" customHeight="1" x14ac:dyDescent="0.2">
      <c r="A13" s="78" t="s">
        <v>88</v>
      </c>
      <c r="B13" s="78"/>
      <c r="C13" s="74">
        <f>C82+C102+C104+C110</f>
        <v>256567300</v>
      </c>
      <c r="D13" s="74">
        <f>D82+D102+D104+D110</f>
        <v>292788980</v>
      </c>
      <c r="E13" s="74">
        <f>E82+E102+E104+E110</f>
        <v>233950085</v>
      </c>
      <c r="F13" s="74">
        <f>F82+F102+F104+F110</f>
        <v>184808123.62999994</v>
      </c>
      <c r="G13" s="74">
        <f>G82+G102+G104+G110</f>
        <v>189985199.59999999</v>
      </c>
      <c r="H13" s="20">
        <f t="shared" si="1"/>
        <v>81.207578787586243</v>
      </c>
      <c r="I13" s="121">
        <f t="shared" si="0"/>
        <v>78.994681121829871</v>
      </c>
      <c r="J13" s="143">
        <f t="shared" si="2"/>
        <v>64.888097769253477</v>
      </c>
      <c r="K13" s="143">
        <f t="shared" si="3"/>
        <v>63.119904181502982</v>
      </c>
    </row>
    <row r="14" spans="1:13" s="1" customFormat="1" ht="15" customHeight="1" x14ac:dyDescent="0.2">
      <c r="A14" s="78" t="s">
        <v>89</v>
      </c>
      <c r="B14" s="78"/>
      <c r="C14" s="65">
        <f>C121</f>
        <v>5691732</v>
      </c>
      <c r="D14" s="65">
        <f>D121</f>
        <v>5890732</v>
      </c>
      <c r="E14" s="65">
        <f>E121</f>
        <v>4511102</v>
      </c>
      <c r="F14" s="65">
        <f>F121</f>
        <v>4259839.95</v>
      </c>
      <c r="G14" s="65">
        <f>G121</f>
        <v>4259839.95</v>
      </c>
      <c r="H14" s="79">
        <f t="shared" si="1"/>
        <v>94.430140351515007</v>
      </c>
      <c r="I14" s="121">
        <f t="shared" si="0"/>
        <v>94.430140351515007</v>
      </c>
      <c r="J14" s="143">
        <f t="shared" si="2"/>
        <v>72.31427180866487</v>
      </c>
      <c r="K14" s="143">
        <f t="shared" si="3"/>
        <v>72.31427180866487</v>
      </c>
    </row>
    <row r="15" spans="1:13" s="1" customFormat="1" ht="6" customHeight="1" x14ac:dyDescent="0.2">
      <c r="A15" s="21"/>
      <c r="B15" s="21"/>
      <c r="C15" s="22"/>
      <c r="D15" s="21"/>
      <c r="E15" s="21"/>
      <c r="F15" s="21"/>
      <c r="G15" s="21"/>
      <c r="H15" s="23"/>
      <c r="I15" s="23"/>
      <c r="J15" s="23"/>
    </row>
    <row r="16" spans="1:13" s="1" customFormat="1" ht="15.75" x14ac:dyDescent="0.2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</row>
    <row r="17" spans="1:26" s="1" customFormat="1" ht="6" customHeight="1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26" s="1" customFormat="1" ht="9.75" customHeight="1" thickBot="1" x14ac:dyDescent="0.25">
      <c r="A18" s="14"/>
      <c r="B18" s="14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101</v>
      </c>
      <c r="I18" s="14" t="s">
        <v>102</v>
      </c>
      <c r="J18" s="14" t="s">
        <v>106</v>
      </c>
      <c r="K18" s="116" t="s">
        <v>107</v>
      </c>
    </row>
    <row r="19" spans="1:26" s="1" customFormat="1" ht="47.25" customHeight="1" thickTop="1" thickBot="1" x14ac:dyDescent="0.25">
      <c r="A19" s="99" t="s">
        <v>23</v>
      </c>
      <c r="B19" s="164"/>
      <c r="C19" s="119" t="s">
        <v>9</v>
      </c>
      <c r="D19" s="120" t="s">
        <v>10</v>
      </c>
      <c r="E19" s="119" t="s">
        <v>11</v>
      </c>
      <c r="F19" s="119" t="s">
        <v>97</v>
      </c>
      <c r="G19" s="119" t="s">
        <v>24</v>
      </c>
      <c r="H19" s="117" t="s">
        <v>98</v>
      </c>
      <c r="I19" s="117" t="s">
        <v>99</v>
      </c>
      <c r="J19" s="117" t="s">
        <v>104</v>
      </c>
      <c r="K19" s="153" t="s">
        <v>105</v>
      </c>
    </row>
    <row r="20" spans="1:26" s="1" customFormat="1" ht="18" customHeight="1" thickTop="1" x14ac:dyDescent="0.2">
      <c r="A20" s="7" t="s">
        <v>12</v>
      </c>
      <c r="B20" s="7"/>
      <c r="C20" s="118">
        <f>+C21+C30+C39+C54</f>
        <v>49058338</v>
      </c>
      <c r="D20" s="128">
        <f>+D21+D30+D39+D54</f>
        <v>48520602</v>
      </c>
      <c r="E20" s="128">
        <f>+E21+E30+E39+E54</f>
        <v>29682961</v>
      </c>
      <c r="F20" s="118">
        <f>+F21+F30+F39+F54</f>
        <v>23983674.350000001</v>
      </c>
      <c r="G20" s="118">
        <f>+G21+G30+G39+G54</f>
        <v>25800900.369999997</v>
      </c>
      <c r="H20" s="121">
        <f>+G20/E20*100</f>
        <v>86.921585653129412</v>
      </c>
      <c r="I20" s="121">
        <f t="shared" ref="I20:I28" si="4">+F20/E20*100</f>
        <v>80.799467243176991</v>
      </c>
      <c r="J20" s="145">
        <f>+G20/D20*100</f>
        <v>53.175144797255392</v>
      </c>
      <c r="K20" s="145">
        <f>+F20/D20*100</f>
        <v>49.429877951637948</v>
      </c>
    </row>
    <row r="21" spans="1:26" s="5" customFormat="1" ht="15" customHeight="1" x14ac:dyDescent="0.2">
      <c r="A21" s="24" t="s">
        <v>33</v>
      </c>
      <c r="B21" s="24"/>
      <c r="C21" s="150">
        <f>+C22+C26</f>
        <v>18989049</v>
      </c>
      <c r="D21" s="92">
        <f>SUM(D22+D26)</f>
        <v>18774269</v>
      </c>
      <c r="E21" s="92">
        <f>SUM(E22+E26)</f>
        <v>11527673</v>
      </c>
      <c r="F21" s="92">
        <f>SUM(F22+F26)</f>
        <v>7855627.0700000003</v>
      </c>
      <c r="G21" s="92">
        <f>SUM(G22+G26)</f>
        <v>9056438.6699999999</v>
      </c>
      <c r="H21" s="8">
        <f t="shared" ref="H21:H28" si="5">+G21/E21*100</f>
        <v>78.562591686977939</v>
      </c>
      <c r="I21" s="121">
        <f t="shared" si="4"/>
        <v>68.145818067531934</v>
      </c>
      <c r="J21" s="143">
        <f t="shared" ref="J21:J70" si="6">+G21/D21*100</f>
        <v>48.238568809256968</v>
      </c>
      <c r="K21" s="155">
        <f>+F21/D21*100</f>
        <v>41.842518981697765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15" customHeight="1" x14ac:dyDescent="0.2">
      <c r="A22" s="26" t="s">
        <v>2</v>
      </c>
      <c r="B22" s="26"/>
      <c r="C22" s="93">
        <f>SUM(C23:C25)</f>
        <v>12138027</v>
      </c>
      <c r="D22" s="81">
        <f>D23+D24+D25</f>
        <v>12092115</v>
      </c>
      <c r="E22" s="81">
        <f>E23+E24+E25</f>
        <v>7574357</v>
      </c>
      <c r="F22" s="81">
        <f>SUM(F23:F25)</f>
        <v>5841156.96</v>
      </c>
      <c r="G22" s="81">
        <f>G23+G24+G25</f>
        <v>6558499.6200000001</v>
      </c>
      <c r="H22" s="28">
        <f t="shared" si="5"/>
        <v>86.588203064629781</v>
      </c>
      <c r="I22" s="123">
        <f t="shared" si="4"/>
        <v>77.117529052301066</v>
      </c>
      <c r="J22" s="146">
        <f t="shared" si="6"/>
        <v>54.237820430917175</v>
      </c>
      <c r="K22" s="158">
        <f t="shared" ref="K22:K27" si="7">+F22/D22*100</f>
        <v>48.305502883490604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6" customFormat="1" ht="15" customHeight="1" x14ac:dyDescent="0.2">
      <c r="A23" s="89" t="s">
        <v>34</v>
      </c>
      <c r="B23" s="89"/>
      <c r="C23" s="30">
        <v>11620264</v>
      </c>
      <c r="D23" s="82">
        <v>11574352</v>
      </c>
      <c r="E23" s="82">
        <v>7247319</v>
      </c>
      <c r="F23" s="82">
        <v>5580408.3600000003</v>
      </c>
      <c r="G23" s="82">
        <v>6293651.8799999999</v>
      </c>
      <c r="H23" s="31">
        <f>+G23/E23*100</f>
        <v>86.841104689886009</v>
      </c>
      <c r="I23" s="122">
        <f t="shared" si="4"/>
        <v>76.999623722924298</v>
      </c>
      <c r="J23" s="144">
        <f>+G23/D23*J100</f>
        <v>15.37020135270291</v>
      </c>
      <c r="K23" s="156">
        <f t="shared" si="7"/>
        <v>48.2135704875746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" customFormat="1" ht="15" customHeight="1" x14ac:dyDescent="0.2">
      <c r="A24" s="89" t="s">
        <v>35</v>
      </c>
      <c r="B24" s="89"/>
      <c r="C24" s="30">
        <v>433769</v>
      </c>
      <c r="D24" s="82">
        <v>433769</v>
      </c>
      <c r="E24" s="82">
        <v>277482</v>
      </c>
      <c r="F24" s="82">
        <v>221625.04</v>
      </c>
      <c r="G24" s="82">
        <v>221625.05</v>
      </c>
      <c r="H24" s="31">
        <f t="shared" si="5"/>
        <v>79.870063643767878</v>
      </c>
      <c r="I24" s="122">
        <f t="shared" si="4"/>
        <v>79.870060039930522</v>
      </c>
      <c r="J24" s="144">
        <f t="shared" si="6"/>
        <v>51.092874317897305</v>
      </c>
      <c r="K24" s="156">
        <f t="shared" si="7"/>
        <v>51.092872012522797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15" customHeight="1" x14ac:dyDescent="0.2">
      <c r="A25" s="89" t="s">
        <v>36</v>
      </c>
      <c r="B25" s="89"/>
      <c r="C25" s="30">
        <v>83994</v>
      </c>
      <c r="D25" s="82">
        <v>83994</v>
      </c>
      <c r="E25" s="82">
        <v>49556</v>
      </c>
      <c r="F25" s="82">
        <v>39123.56</v>
      </c>
      <c r="G25" s="82">
        <v>43222.69</v>
      </c>
      <c r="H25" s="31">
        <f t="shared" si="5"/>
        <v>87.219892646702718</v>
      </c>
      <c r="I25" s="122">
        <f t="shared" si="4"/>
        <v>78.948179836952121</v>
      </c>
      <c r="J25" s="144">
        <f t="shared" si="6"/>
        <v>51.459258994690103</v>
      </c>
      <c r="K25" s="156">
        <f t="shared" si="7"/>
        <v>46.57899373764792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6" customFormat="1" ht="15" customHeight="1" x14ac:dyDescent="0.2">
      <c r="A26" s="90" t="s">
        <v>42</v>
      </c>
      <c r="B26" s="90"/>
      <c r="C26" s="88">
        <f>SUM(C27:C29)</f>
        <v>6851022</v>
      </c>
      <c r="D26" s="93">
        <f>SUM(D27:D29)</f>
        <v>6682154</v>
      </c>
      <c r="E26" s="93">
        <f>SUM(E27:E29)</f>
        <v>3953316</v>
      </c>
      <c r="F26" s="93">
        <f>SUM(F27:F28)</f>
        <v>2014470.1099999999</v>
      </c>
      <c r="G26" s="93">
        <f>SUM(G27:G29)</f>
        <v>2497939.0499999998</v>
      </c>
      <c r="H26" s="28">
        <f t="shared" si="5"/>
        <v>63.185919111955627</v>
      </c>
      <c r="I26" s="123">
        <f t="shared" si="4"/>
        <v>50.956465660726337</v>
      </c>
      <c r="J26" s="146">
        <f>+G26/D26*100</f>
        <v>37.382243061144656</v>
      </c>
      <c r="K26" s="158">
        <f t="shared" si="7"/>
        <v>30.147017114541207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6" customFormat="1" ht="15" customHeight="1" x14ac:dyDescent="0.2">
      <c r="A27" s="89" t="s">
        <v>37</v>
      </c>
      <c r="B27" s="89"/>
      <c r="C27" s="33">
        <v>6199168</v>
      </c>
      <c r="D27" s="83">
        <v>6023659</v>
      </c>
      <c r="E27" s="83">
        <v>3564389</v>
      </c>
      <c r="F27" s="83">
        <v>1841574.96</v>
      </c>
      <c r="G27" s="83">
        <v>2325043.69</v>
      </c>
      <c r="H27" s="34">
        <f t="shared" si="5"/>
        <v>65.229796467220609</v>
      </c>
      <c r="I27" s="122">
        <f t="shared" si="4"/>
        <v>51.665936574262794</v>
      </c>
      <c r="J27" s="144">
        <f t="shared" si="6"/>
        <v>38.598527738704995</v>
      </c>
      <c r="K27" s="156">
        <f t="shared" si="7"/>
        <v>30.572364073065888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6" customFormat="1" ht="15" customHeight="1" x14ac:dyDescent="0.2">
      <c r="A28" s="89" t="s">
        <v>38</v>
      </c>
      <c r="B28" s="89"/>
      <c r="C28" s="33">
        <v>651854</v>
      </c>
      <c r="D28" s="83">
        <v>658495</v>
      </c>
      <c r="E28" s="83">
        <v>388927</v>
      </c>
      <c r="F28" s="83">
        <v>172895.15</v>
      </c>
      <c r="G28" s="83">
        <v>172895.35999999999</v>
      </c>
      <c r="H28" s="34">
        <f t="shared" si="5"/>
        <v>44.454450321011393</v>
      </c>
      <c r="I28" s="122">
        <f t="shared" si="4"/>
        <v>44.454396326302884</v>
      </c>
      <c r="J28" s="144">
        <f t="shared" si="6"/>
        <v>26.256138619123909</v>
      </c>
      <c r="K28" s="156">
        <f>+F28/D28*100</f>
        <v>26.25610672822117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6" customFormat="1" ht="15" customHeight="1" x14ac:dyDescent="0.2">
      <c r="A29" s="29"/>
      <c r="B29" s="29"/>
      <c r="C29" s="33"/>
      <c r="D29" s="83"/>
      <c r="E29" s="83"/>
      <c r="F29" s="83"/>
      <c r="G29" s="83"/>
      <c r="H29" s="35"/>
      <c r="I29" s="122"/>
      <c r="J29" s="144"/>
      <c r="K29" s="15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5" customFormat="1" ht="15" customHeight="1" x14ac:dyDescent="0.2">
      <c r="A30" s="24" t="s">
        <v>39</v>
      </c>
      <c r="B30" s="24"/>
      <c r="C30" s="92">
        <f>SUM(C31:C37)</f>
        <v>5754205</v>
      </c>
      <c r="D30" s="92">
        <f>SUM(D31:D37)</f>
        <v>5531966</v>
      </c>
      <c r="E30" s="92">
        <f>SUM(E31:E37)</f>
        <v>3496439</v>
      </c>
      <c r="F30" s="92">
        <f>SUM(F31:F37)</f>
        <v>2646917.0300000003</v>
      </c>
      <c r="G30" s="92">
        <f>SUM(G31:G37)</f>
        <v>2864578.9599999995</v>
      </c>
      <c r="H30" s="36">
        <f t="shared" ref="H30:H37" si="8">+G30/E30*100</f>
        <v>81.928469508548545</v>
      </c>
      <c r="I30" s="121">
        <f t="shared" ref="I30:I37" si="9">+F30/E30*100</f>
        <v>75.703223479660309</v>
      </c>
      <c r="J30" s="143">
        <f t="shared" si="6"/>
        <v>51.782295118950472</v>
      </c>
      <c r="K30" s="155">
        <f t="shared" ref="K30:K70" si="10">+F30/D30*100</f>
        <v>47.847673503416331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5" customFormat="1" ht="15" customHeight="1" x14ac:dyDescent="0.2">
      <c r="A31" s="91" t="s">
        <v>94</v>
      </c>
      <c r="B31" s="91"/>
      <c r="C31" s="112">
        <v>274662</v>
      </c>
      <c r="D31" s="138">
        <v>253024</v>
      </c>
      <c r="E31" s="138">
        <v>147174</v>
      </c>
      <c r="F31" s="138">
        <v>81758.52</v>
      </c>
      <c r="G31" s="138">
        <v>99639.55</v>
      </c>
      <c r="H31" s="37">
        <f t="shared" si="8"/>
        <v>67.70186989549785</v>
      </c>
      <c r="I31" s="122">
        <f t="shared" si="9"/>
        <v>55.552285050348573</v>
      </c>
      <c r="J31" s="144">
        <f t="shared" si="6"/>
        <v>39.379485740483119</v>
      </c>
      <c r="K31" s="156">
        <f t="shared" si="10"/>
        <v>32.312555330719618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5" customFormat="1" ht="15" customHeight="1" x14ac:dyDescent="0.2">
      <c r="A32" s="91" t="s">
        <v>100</v>
      </c>
      <c r="B32" s="91"/>
      <c r="C32" s="112">
        <v>233648</v>
      </c>
      <c r="D32" s="138">
        <v>233818</v>
      </c>
      <c r="E32" s="138">
        <v>151947</v>
      </c>
      <c r="F32" s="138">
        <v>126667.02</v>
      </c>
      <c r="G32" s="138">
        <v>136500.47</v>
      </c>
      <c r="H32" s="37">
        <f t="shared" si="8"/>
        <v>89.834264579096654</v>
      </c>
      <c r="I32" s="122">
        <f t="shared" si="9"/>
        <v>83.362633023356835</v>
      </c>
      <c r="J32" s="144">
        <f t="shared" si="6"/>
        <v>58.378940030279956</v>
      </c>
      <c r="K32" s="156">
        <f t="shared" si="10"/>
        <v>54.173339948164809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5" customFormat="1" ht="15" customHeight="1" x14ac:dyDescent="0.2">
      <c r="A33" s="91" t="s">
        <v>79</v>
      </c>
      <c r="B33" s="91"/>
      <c r="C33" s="112">
        <v>2493100</v>
      </c>
      <c r="D33" s="138">
        <v>2486727</v>
      </c>
      <c r="E33" s="138">
        <v>1553809</v>
      </c>
      <c r="F33" s="138">
        <v>1243898.75</v>
      </c>
      <c r="G33" s="138">
        <v>1290242.6599999999</v>
      </c>
      <c r="H33" s="37">
        <f t="shared" si="8"/>
        <v>83.0374042111997</v>
      </c>
      <c r="I33" s="122">
        <f t="shared" si="9"/>
        <v>80.054804033185547</v>
      </c>
      <c r="J33" s="144">
        <f t="shared" si="6"/>
        <v>51.885175172023303</v>
      </c>
      <c r="K33" s="156">
        <f t="shared" si="10"/>
        <v>50.021524276689803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5" customHeight="1" x14ac:dyDescent="0.2">
      <c r="A34" s="89" t="s">
        <v>40</v>
      </c>
      <c r="B34" s="89"/>
      <c r="C34" s="113">
        <v>284021</v>
      </c>
      <c r="D34" s="139">
        <v>254225</v>
      </c>
      <c r="E34" s="139">
        <v>152953</v>
      </c>
      <c r="F34" s="139">
        <v>107609.06</v>
      </c>
      <c r="G34" s="139">
        <v>119654.48</v>
      </c>
      <c r="H34" s="37">
        <f t="shared" si="8"/>
        <v>78.229573790641567</v>
      </c>
      <c r="I34" s="122">
        <f t="shared" si="9"/>
        <v>70.3543310690212</v>
      </c>
      <c r="J34" s="144">
        <f t="shared" si="6"/>
        <v>47.06637034123316</v>
      </c>
      <c r="K34" s="156">
        <f t="shared" si="10"/>
        <v>42.328276133346442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6" customFormat="1" ht="15" customHeight="1" x14ac:dyDescent="0.2">
      <c r="A35" s="89" t="s">
        <v>41</v>
      </c>
      <c r="B35" s="89"/>
      <c r="C35" s="113">
        <v>454890</v>
      </c>
      <c r="D35" s="139">
        <v>426934</v>
      </c>
      <c r="E35" s="139">
        <v>255187</v>
      </c>
      <c r="F35" s="139">
        <v>156450.62</v>
      </c>
      <c r="G35" s="139">
        <v>161797.41</v>
      </c>
      <c r="H35" s="37">
        <f>+G35/E35*100</f>
        <v>63.403468828741282</v>
      </c>
      <c r="I35" s="122">
        <f t="shared" si="9"/>
        <v>61.308224948763055</v>
      </c>
      <c r="J35" s="144">
        <f t="shared" si="6"/>
        <v>37.897522802119298</v>
      </c>
      <c r="K35" s="156">
        <f t="shared" si="10"/>
        <v>36.645153583457862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6" customFormat="1" ht="15" customHeight="1" x14ac:dyDescent="0.2">
      <c r="A36" s="89" t="s">
        <v>81</v>
      </c>
      <c r="B36" s="89"/>
      <c r="C36" s="113">
        <v>1291455</v>
      </c>
      <c r="D36" s="139">
        <v>1283443</v>
      </c>
      <c r="E36" s="139">
        <v>820301</v>
      </c>
      <c r="F36" s="139">
        <v>656647.79</v>
      </c>
      <c r="G36" s="139">
        <v>735901.95</v>
      </c>
      <c r="H36" s="37">
        <f>+G36/E36*100</f>
        <v>89.711209665720261</v>
      </c>
      <c r="I36" s="122">
        <f t="shared" si="9"/>
        <v>80.049614714598675</v>
      </c>
      <c r="J36" s="144">
        <f t="shared" si="6"/>
        <v>57.338109288842588</v>
      </c>
      <c r="K36" s="156">
        <f t="shared" si="10"/>
        <v>51.162988149843827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6" customFormat="1" ht="15" customHeight="1" x14ac:dyDescent="0.2">
      <c r="A37" s="89" t="s">
        <v>14</v>
      </c>
      <c r="B37" s="89"/>
      <c r="C37" s="113">
        <v>722429</v>
      </c>
      <c r="D37" s="139">
        <v>593795</v>
      </c>
      <c r="E37" s="139">
        <v>415068</v>
      </c>
      <c r="F37" s="139">
        <v>273885.27</v>
      </c>
      <c r="G37" s="139">
        <v>320842.44</v>
      </c>
      <c r="H37" s="37">
        <f t="shared" si="8"/>
        <v>77.298765503483764</v>
      </c>
      <c r="I37" s="122">
        <f t="shared" si="9"/>
        <v>65.985638497788329</v>
      </c>
      <c r="J37" s="144">
        <f t="shared" si="6"/>
        <v>54.032526376948276</v>
      </c>
      <c r="K37" s="156">
        <f t="shared" si="10"/>
        <v>46.124549718337136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6" customFormat="1" ht="15" customHeight="1" x14ac:dyDescent="0.2">
      <c r="A38" s="39"/>
      <c r="B38" s="39"/>
      <c r="C38" s="33"/>
      <c r="D38" s="83"/>
      <c r="E38" s="83"/>
      <c r="F38" s="83"/>
      <c r="G38" s="83"/>
      <c r="H38" s="40"/>
      <c r="I38" s="122"/>
      <c r="J38" s="144"/>
      <c r="K38" s="15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5" customFormat="1" ht="14.25" customHeight="1" x14ac:dyDescent="0.2">
      <c r="A39" s="24" t="s">
        <v>43</v>
      </c>
      <c r="B39" s="24"/>
      <c r="C39" s="25">
        <f>+C40</f>
        <v>4809358</v>
      </c>
      <c r="D39" s="80">
        <f>+D40</f>
        <v>4708641</v>
      </c>
      <c r="E39" s="80">
        <f>+E40</f>
        <v>2992944</v>
      </c>
      <c r="F39" s="80">
        <f>+F40</f>
        <v>2468002.52</v>
      </c>
      <c r="G39" s="80">
        <f>+G40</f>
        <v>2696639.92</v>
      </c>
      <c r="H39" s="36">
        <f>+G39/E39*100</f>
        <v>90.099912327126731</v>
      </c>
      <c r="I39" s="121">
        <f>+F39/E39*100</f>
        <v>82.460698228901038</v>
      </c>
      <c r="J39" s="143">
        <f t="shared" si="6"/>
        <v>57.27002589494505</v>
      </c>
      <c r="K39" s="155">
        <f t="shared" si="10"/>
        <v>52.414327615972425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5" customFormat="1" ht="14.25" customHeight="1" x14ac:dyDescent="0.2">
      <c r="A40" s="90" t="s">
        <v>90</v>
      </c>
      <c r="B40" s="90"/>
      <c r="C40" s="27">
        <v>4809358</v>
      </c>
      <c r="D40" s="81">
        <v>4708641</v>
      </c>
      <c r="E40" s="81">
        <v>2992944</v>
      </c>
      <c r="F40" s="81">
        <v>2468002.52</v>
      </c>
      <c r="G40" s="81">
        <v>2696639.92</v>
      </c>
      <c r="H40" s="41">
        <f>+G40/E40*100</f>
        <v>90.099912327126731</v>
      </c>
      <c r="I40" s="123">
        <f>+F40/E40*100</f>
        <v>82.460698228901038</v>
      </c>
      <c r="J40" s="146">
        <f t="shared" si="6"/>
        <v>57.27002589494505</v>
      </c>
      <c r="K40" s="158">
        <f t="shared" si="10"/>
        <v>52.414327615972425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5" hidden="1" customHeight="1" x14ac:dyDescent="0.2">
      <c r="A41" s="29" t="s">
        <v>44</v>
      </c>
      <c r="B41" s="29"/>
      <c r="C41" s="30"/>
      <c r="D41" s="82"/>
      <c r="E41" s="82"/>
      <c r="F41" s="82"/>
      <c r="G41" s="82"/>
      <c r="H41" s="37" t="e">
        <f>+G41/E41*100</f>
        <v>#DIV/0!</v>
      </c>
      <c r="I41" s="122" t="e">
        <f>+F41/G41*100</f>
        <v>#DIV/0!</v>
      </c>
      <c r="J41" s="144" t="e">
        <f t="shared" si="6"/>
        <v>#DIV/0!</v>
      </c>
      <c r="K41" s="156" t="e">
        <f t="shared" si="10"/>
        <v>#DIV/0!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15" hidden="1" customHeight="1" x14ac:dyDescent="0.2">
      <c r="A42" s="29" t="s">
        <v>45</v>
      </c>
      <c r="B42" s="29"/>
      <c r="C42" s="30"/>
      <c r="D42" s="82"/>
      <c r="E42" s="82"/>
      <c r="F42" s="82"/>
      <c r="G42" s="82"/>
      <c r="H42" s="37" t="e">
        <f t="shared" ref="H42:H62" si="11">+G42/E42*100</f>
        <v>#DIV/0!</v>
      </c>
      <c r="I42" s="123" t="e">
        <f>+F42/G42*100</f>
        <v>#DIV/0!</v>
      </c>
      <c r="J42" s="144" t="e">
        <f t="shared" si="6"/>
        <v>#DIV/0!</v>
      </c>
      <c r="K42" s="156" t="e">
        <f t="shared" si="10"/>
        <v>#DIV/0!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5" hidden="1" customHeight="1" x14ac:dyDescent="0.2">
      <c r="A43" s="29" t="s">
        <v>46</v>
      </c>
      <c r="B43" s="29"/>
      <c r="C43" s="30"/>
      <c r="D43" s="82"/>
      <c r="E43" s="82"/>
      <c r="F43" s="82"/>
      <c r="G43" s="82"/>
      <c r="H43" s="37" t="e">
        <f t="shared" si="11"/>
        <v>#DIV/0!</v>
      </c>
      <c r="I43" s="122" t="e">
        <f>+F43/G43*100</f>
        <v>#DIV/0!</v>
      </c>
      <c r="J43" s="144" t="e">
        <f t="shared" si="6"/>
        <v>#DIV/0!</v>
      </c>
      <c r="K43" s="156" t="e">
        <f t="shared" si="10"/>
        <v>#DIV/0!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5" hidden="1" customHeight="1" x14ac:dyDescent="0.2">
      <c r="A44" s="29" t="s">
        <v>47</v>
      </c>
      <c r="B44" s="29"/>
      <c r="C44" s="30"/>
      <c r="D44" s="82"/>
      <c r="E44" s="82"/>
      <c r="F44" s="82"/>
      <c r="G44" s="82"/>
      <c r="H44" s="37" t="e">
        <f t="shared" si="11"/>
        <v>#DIV/0!</v>
      </c>
      <c r="I44" s="122" t="e">
        <f>+F44/G44*100</f>
        <v>#DIV/0!</v>
      </c>
      <c r="J44" s="144" t="e">
        <f t="shared" si="6"/>
        <v>#DIV/0!</v>
      </c>
      <c r="K44" s="156" t="e">
        <f t="shared" si="10"/>
        <v>#DIV/0!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" hidden="1" customHeight="1" x14ac:dyDescent="0.2">
      <c r="A45" s="29" t="s">
        <v>48</v>
      </c>
      <c r="B45" s="29"/>
      <c r="C45" s="30"/>
      <c r="D45" s="82"/>
      <c r="E45" s="82"/>
      <c r="F45" s="82"/>
      <c r="G45" s="82"/>
      <c r="H45" s="37" t="e">
        <f t="shared" si="11"/>
        <v>#DIV/0!</v>
      </c>
      <c r="I45" s="42"/>
      <c r="J45" s="144" t="e">
        <f t="shared" si="6"/>
        <v>#DIV/0!</v>
      </c>
      <c r="K45" s="156" t="e">
        <f t="shared" si="10"/>
        <v>#DIV/0!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" hidden="1" customHeight="1" x14ac:dyDescent="0.2">
      <c r="A46" s="29" t="s">
        <v>49</v>
      </c>
      <c r="B46" s="29"/>
      <c r="C46" s="30"/>
      <c r="D46" s="82"/>
      <c r="E46" s="82"/>
      <c r="F46" s="82"/>
      <c r="G46" s="82"/>
      <c r="H46" s="37" t="e">
        <f t="shared" si="11"/>
        <v>#DIV/0!</v>
      </c>
      <c r="I46" s="42"/>
      <c r="J46" s="144" t="e">
        <f t="shared" si="6"/>
        <v>#DIV/0!</v>
      </c>
      <c r="K46" s="156" t="e">
        <f t="shared" si="10"/>
        <v>#DIV/0!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5" hidden="1" customHeight="1" x14ac:dyDescent="0.2">
      <c r="A47" s="29" t="s">
        <v>50</v>
      </c>
      <c r="B47" s="29"/>
      <c r="C47" s="30"/>
      <c r="D47" s="82"/>
      <c r="E47" s="82"/>
      <c r="F47" s="82"/>
      <c r="G47" s="82"/>
      <c r="H47" s="37" t="e">
        <f t="shared" si="11"/>
        <v>#DIV/0!</v>
      </c>
      <c r="I47" s="42"/>
      <c r="J47" s="144" t="e">
        <f t="shared" si="6"/>
        <v>#DIV/0!</v>
      </c>
      <c r="K47" s="156" t="e">
        <f t="shared" si="10"/>
        <v>#DIV/0!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5" hidden="1" customHeight="1" x14ac:dyDescent="0.2">
      <c r="A48" s="29" t="s">
        <v>51</v>
      </c>
      <c r="B48" s="29"/>
      <c r="C48" s="30"/>
      <c r="D48" s="82"/>
      <c r="E48" s="82"/>
      <c r="F48" s="82"/>
      <c r="G48" s="82"/>
      <c r="H48" s="37" t="e">
        <f t="shared" si="11"/>
        <v>#DIV/0!</v>
      </c>
      <c r="I48" s="42"/>
      <c r="J48" s="144" t="e">
        <f t="shared" si="6"/>
        <v>#DIV/0!</v>
      </c>
      <c r="K48" s="156" t="e">
        <f t="shared" si="10"/>
        <v>#DIV/0!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15" hidden="1" customHeight="1" x14ac:dyDescent="0.2">
      <c r="A49" s="29" t="s">
        <v>52</v>
      </c>
      <c r="B49" s="29"/>
      <c r="C49" s="30"/>
      <c r="D49" s="82"/>
      <c r="E49" s="82"/>
      <c r="F49" s="82"/>
      <c r="G49" s="82"/>
      <c r="H49" s="37" t="e">
        <f t="shared" si="11"/>
        <v>#DIV/0!</v>
      </c>
      <c r="I49" s="42"/>
      <c r="J49" s="144" t="e">
        <f t="shared" si="6"/>
        <v>#DIV/0!</v>
      </c>
      <c r="K49" s="156" t="e">
        <f t="shared" si="10"/>
        <v>#DIV/0!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15" hidden="1" customHeight="1" x14ac:dyDescent="0.2">
      <c r="A50" s="29" t="s">
        <v>53</v>
      </c>
      <c r="B50" s="29"/>
      <c r="C50" s="30"/>
      <c r="D50" s="82"/>
      <c r="E50" s="82"/>
      <c r="F50" s="82"/>
      <c r="G50" s="82"/>
      <c r="H50" s="37" t="e">
        <f t="shared" si="11"/>
        <v>#DIV/0!</v>
      </c>
      <c r="I50" s="42"/>
      <c r="J50" s="144" t="e">
        <f t="shared" si="6"/>
        <v>#DIV/0!</v>
      </c>
      <c r="K50" s="156" t="e">
        <f t="shared" si="10"/>
        <v>#DIV/0!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2.75" hidden="1" customHeight="1" x14ac:dyDescent="0.2">
      <c r="A51" s="29" t="s">
        <v>54</v>
      </c>
      <c r="B51" s="29"/>
      <c r="C51" s="30"/>
      <c r="D51" s="82"/>
      <c r="E51" s="82"/>
      <c r="F51" s="82"/>
      <c r="G51" s="82"/>
      <c r="H51" s="37" t="e">
        <f t="shared" si="11"/>
        <v>#DIV/0!</v>
      </c>
      <c r="I51" s="32"/>
      <c r="J51" s="144" t="e">
        <f t="shared" si="6"/>
        <v>#DIV/0!</v>
      </c>
      <c r="K51" s="156" t="e">
        <f t="shared" si="10"/>
        <v>#DIV/0!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12.75" hidden="1" customHeight="1" x14ac:dyDescent="0.2">
      <c r="A52" s="29" t="s">
        <v>55</v>
      </c>
      <c r="B52" s="29"/>
      <c r="C52" s="30"/>
      <c r="D52" s="82"/>
      <c r="E52" s="82"/>
      <c r="F52" s="82"/>
      <c r="G52" s="82"/>
      <c r="H52" s="37" t="e">
        <f t="shared" si="11"/>
        <v>#DIV/0!</v>
      </c>
      <c r="I52" s="32"/>
      <c r="J52" s="144" t="e">
        <f t="shared" si="6"/>
        <v>#DIV/0!</v>
      </c>
      <c r="K52" s="156" t="e">
        <f t="shared" si="10"/>
        <v>#DIV/0!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5" customHeight="1" x14ac:dyDescent="0.2">
      <c r="A53" s="29"/>
      <c r="B53" s="29"/>
      <c r="C53" s="30"/>
      <c r="D53" s="82"/>
      <c r="E53" s="82"/>
      <c r="F53" s="82"/>
      <c r="G53" s="82"/>
      <c r="H53" s="37"/>
      <c r="I53" s="122"/>
      <c r="J53" s="144"/>
      <c r="K53" s="156" t="s">
        <v>108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5" customHeight="1" x14ac:dyDescent="0.2">
      <c r="A54" s="24" t="s">
        <v>56</v>
      </c>
      <c r="B54" s="24"/>
      <c r="C54" s="25">
        <f>+C55+C59+C63+C67</f>
        <v>19505726</v>
      </c>
      <c r="D54" s="80">
        <f>+D55+D59+D63+D67</f>
        <v>19505726</v>
      </c>
      <c r="E54" s="80">
        <f>+E55+E59+E63+E67</f>
        <v>11665905</v>
      </c>
      <c r="F54" s="92">
        <f>+F55+F59+F63+F67</f>
        <v>11013127.73</v>
      </c>
      <c r="G54" s="80">
        <f>+G55+G59+G63+G67</f>
        <v>11183242.82</v>
      </c>
      <c r="H54" s="36">
        <f t="shared" si="11"/>
        <v>95.862625488549753</v>
      </c>
      <c r="I54" s="121">
        <f t="shared" ref="I54:I62" si="12">+F54/E54*100</f>
        <v>94.404400944461671</v>
      </c>
      <c r="J54" s="143">
        <f t="shared" si="6"/>
        <v>57.333127821030608</v>
      </c>
      <c r="K54" s="155">
        <f t="shared" si="10"/>
        <v>56.460998836956897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" customHeight="1" x14ac:dyDescent="0.2">
      <c r="A55" s="95" t="s">
        <v>26</v>
      </c>
      <c r="B55" s="95"/>
      <c r="C55" s="27">
        <f>SUM(C56:C58)</f>
        <v>7139508</v>
      </c>
      <c r="D55" s="81">
        <f>SUM(D56:D58)</f>
        <v>7139508</v>
      </c>
      <c r="E55" s="81">
        <f>E56+E57+E58</f>
        <v>4384781</v>
      </c>
      <c r="F55" s="93">
        <f>F56+F57+F58</f>
        <v>4384781</v>
      </c>
      <c r="G55" s="81">
        <f>G56+G57+G58</f>
        <v>4384781</v>
      </c>
      <c r="H55" s="41">
        <f>+G55/E55*100</f>
        <v>100</v>
      </c>
      <c r="I55" s="123">
        <f t="shared" si="12"/>
        <v>100</v>
      </c>
      <c r="J55" s="144">
        <f t="shared" si="6"/>
        <v>61.415730607767372</v>
      </c>
      <c r="K55" s="156">
        <f t="shared" si="10"/>
        <v>61.415730607767372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" customHeight="1" x14ac:dyDescent="0.2">
      <c r="A56" s="89" t="s">
        <v>27</v>
      </c>
      <c r="B56" s="89"/>
      <c r="C56" s="30">
        <v>6504927</v>
      </c>
      <c r="D56" s="82">
        <v>6504927</v>
      </c>
      <c r="E56" s="82">
        <v>4014600</v>
      </c>
      <c r="F56" s="139">
        <v>4014600</v>
      </c>
      <c r="G56" s="82">
        <v>4014600</v>
      </c>
      <c r="H56" s="37">
        <f t="shared" si="11"/>
        <v>100</v>
      </c>
      <c r="I56" s="122">
        <f t="shared" si="12"/>
        <v>100</v>
      </c>
      <c r="J56" s="144">
        <f t="shared" si="6"/>
        <v>61.716295970731103</v>
      </c>
      <c r="K56" s="156">
        <f t="shared" si="10"/>
        <v>61.716295970731103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" customHeight="1" x14ac:dyDescent="0.2">
      <c r="A57" s="89" t="s">
        <v>28</v>
      </c>
      <c r="B57" s="89"/>
      <c r="C57" s="30">
        <v>8000</v>
      </c>
      <c r="D57" s="82">
        <v>8000</v>
      </c>
      <c r="E57" s="82">
        <v>4669</v>
      </c>
      <c r="F57" s="139">
        <v>4669</v>
      </c>
      <c r="G57" s="82">
        <v>4669</v>
      </c>
      <c r="H57" s="37">
        <f t="shared" si="11"/>
        <v>100</v>
      </c>
      <c r="I57" s="122">
        <f t="shared" si="12"/>
        <v>100</v>
      </c>
      <c r="J57" s="144">
        <f t="shared" si="6"/>
        <v>58.362499999999997</v>
      </c>
      <c r="K57" s="156">
        <f t="shared" si="10"/>
        <v>58.362499999999997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" customHeight="1" x14ac:dyDescent="0.2">
      <c r="A58" s="29" t="s">
        <v>68</v>
      </c>
      <c r="B58" s="29"/>
      <c r="C58" s="30">
        <v>626581</v>
      </c>
      <c r="D58" s="82">
        <v>626581</v>
      </c>
      <c r="E58" s="82">
        <v>365512</v>
      </c>
      <c r="F58" s="139">
        <v>365512</v>
      </c>
      <c r="G58" s="82">
        <v>365512</v>
      </c>
      <c r="H58" s="37">
        <f t="shared" si="11"/>
        <v>100</v>
      </c>
      <c r="I58" s="122">
        <f t="shared" si="12"/>
        <v>100</v>
      </c>
      <c r="J58" s="144">
        <f t="shared" si="6"/>
        <v>58.334357409496938</v>
      </c>
      <c r="K58" s="156">
        <f t="shared" si="10"/>
        <v>58.334357409496938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15" customHeight="1" x14ac:dyDescent="0.2">
      <c r="A59" s="94" t="s">
        <v>29</v>
      </c>
      <c r="B59" s="94"/>
      <c r="C59" s="87">
        <f>SUM(C60:C62)</f>
        <v>462400</v>
      </c>
      <c r="D59" s="110">
        <f>SUM(D60:D62)</f>
        <v>462400</v>
      </c>
      <c r="E59" s="110">
        <f>E60+E61+E62</f>
        <v>353700</v>
      </c>
      <c r="F59" s="93">
        <f>F60+F61+F62</f>
        <v>268335</v>
      </c>
      <c r="G59" s="110">
        <f>G60+G61+G62</f>
        <v>268335</v>
      </c>
      <c r="H59" s="96">
        <f t="shared" si="11"/>
        <v>75.86513994910942</v>
      </c>
      <c r="I59" s="124">
        <f t="shared" si="12"/>
        <v>75.86513994910942</v>
      </c>
      <c r="J59" s="142">
        <f t="shared" si="6"/>
        <v>58.030925605536332</v>
      </c>
      <c r="K59" s="157">
        <f t="shared" si="10"/>
        <v>58.030925605536332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15" customHeight="1" x14ac:dyDescent="0.2">
      <c r="A60" s="89" t="s">
        <v>15</v>
      </c>
      <c r="B60" s="89"/>
      <c r="C60" s="82">
        <v>186200</v>
      </c>
      <c r="D60" s="82">
        <v>186200</v>
      </c>
      <c r="E60" s="82">
        <v>124132</v>
      </c>
      <c r="F60" s="139">
        <v>75835</v>
      </c>
      <c r="G60" s="139">
        <v>75835</v>
      </c>
      <c r="H60" s="37">
        <f t="shared" si="11"/>
        <v>61.092224406277182</v>
      </c>
      <c r="I60" s="122">
        <f t="shared" si="12"/>
        <v>61.092224406277182</v>
      </c>
      <c r="J60" s="144">
        <f t="shared" si="6"/>
        <v>40.72771213748657</v>
      </c>
      <c r="K60" s="156">
        <f t="shared" si="10"/>
        <v>40.72771213748657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15" customHeight="1" x14ac:dyDescent="0.2">
      <c r="A61" s="89" t="s">
        <v>30</v>
      </c>
      <c r="B61" s="89"/>
      <c r="C61" s="30">
        <v>186200</v>
      </c>
      <c r="D61" s="82">
        <v>186200</v>
      </c>
      <c r="E61" s="82">
        <v>162068</v>
      </c>
      <c r="F61" s="139">
        <v>140000</v>
      </c>
      <c r="G61" s="82">
        <v>140000</v>
      </c>
      <c r="H61" s="37">
        <f t="shared" si="11"/>
        <v>86.383493348471006</v>
      </c>
      <c r="I61" s="122">
        <f t="shared" si="12"/>
        <v>86.383493348471006</v>
      </c>
      <c r="J61" s="144">
        <f t="shared" si="6"/>
        <v>75.187969924812023</v>
      </c>
      <c r="K61" s="156">
        <f t="shared" si="10"/>
        <v>75.187969924812023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5" customHeight="1" x14ac:dyDescent="0.2">
      <c r="A62" s="89" t="s">
        <v>57</v>
      </c>
      <c r="B62" s="89"/>
      <c r="C62" s="30">
        <v>90000</v>
      </c>
      <c r="D62" s="82">
        <v>90000</v>
      </c>
      <c r="E62" s="82">
        <v>67500</v>
      </c>
      <c r="F62" s="139">
        <v>52500</v>
      </c>
      <c r="G62" s="82">
        <v>52500</v>
      </c>
      <c r="H62" s="37">
        <f t="shared" si="11"/>
        <v>77.777777777777786</v>
      </c>
      <c r="I62" s="122">
        <f t="shared" si="12"/>
        <v>77.777777777777786</v>
      </c>
      <c r="J62" s="144">
        <f t="shared" si="6"/>
        <v>58.333333333333336</v>
      </c>
      <c r="K62" s="156">
        <f t="shared" si="10"/>
        <v>58.333333333333336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15" customHeight="1" x14ac:dyDescent="0.2">
      <c r="A63" s="95" t="s">
        <v>67</v>
      </c>
      <c r="B63" s="95"/>
      <c r="C63" s="87">
        <f>SUM(C64:C66)</f>
        <v>6155954</v>
      </c>
      <c r="D63" s="110">
        <f>SUM(D64:D66)</f>
        <v>6155954</v>
      </c>
      <c r="E63" s="110">
        <f>SUM(E64:E66)</f>
        <v>3562794</v>
      </c>
      <c r="F63" s="93">
        <f>SUM(F64:F66)</f>
        <v>2995381.73</v>
      </c>
      <c r="G63" s="110">
        <f>SUM(G64:G66)</f>
        <v>3165496.82</v>
      </c>
      <c r="H63" s="96">
        <f t="shared" ref="H63:H71" si="13">+G63/E63*100</f>
        <v>88.848718730299865</v>
      </c>
      <c r="I63" s="124">
        <f t="shared" ref="I63:I71" si="14">+F63/E63*100</f>
        <v>84.073952353125108</v>
      </c>
      <c r="J63" s="142">
        <f t="shared" si="6"/>
        <v>51.421710103746712</v>
      </c>
      <c r="K63" s="157">
        <f t="shared" si="10"/>
        <v>48.658286432939555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15" customHeight="1" x14ac:dyDescent="0.2">
      <c r="A64" s="89" t="s">
        <v>27</v>
      </c>
      <c r="B64" s="89"/>
      <c r="C64" s="30">
        <v>5485384</v>
      </c>
      <c r="D64" s="82">
        <v>5485384</v>
      </c>
      <c r="E64" s="82">
        <v>3171603</v>
      </c>
      <c r="F64" s="139">
        <v>2715958.73</v>
      </c>
      <c r="G64" s="82">
        <v>2830186.82</v>
      </c>
      <c r="H64" s="37">
        <f t="shared" si="13"/>
        <v>89.235217018018957</v>
      </c>
      <c r="I64" s="122">
        <f t="shared" si="14"/>
        <v>85.633628483766728</v>
      </c>
      <c r="J64" s="144">
        <f t="shared" si="6"/>
        <v>51.595053691774353</v>
      </c>
      <c r="K64" s="156">
        <f t="shared" si="10"/>
        <v>49.51264542281816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5" customHeight="1" x14ac:dyDescent="0.2">
      <c r="A65" s="29" t="s">
        <v>68</v>
      </c>
      <c r="B65" s="29"/>
      <c r="C65" s="30">
        <v>666570</v>
      </c>
      <c r="D65" s="82">
        <v>666570</v>
      </c>
      <c r="E65" s="82">
        <v>388856</v>
      </c>
      <c r="F65" s="139">
        <v>277755</v>
      </c>
      <c r="G65" s="82">
        <v>333308</v>
      </c>
      <c r="H65" s="37">
        <f t="shared" si="13"/>
        <v>85.715020470302633</v>
      </c>
      <c r="I65" s="122">
        <f t="shared" si="14"/>
        <v>71.428755117575662</v>
      </c>
      <c r="J65" s="144">
        <f t="shared" si="6"/>
        <v>50.003450500322543</v>
      </c>
      <c r="K65" s="156">
        <f t="shared" si="10"/>
        <v>41.669292047346865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15" customHeight="1" x14ac:dyDescent="0.2">
      <c r="A66" s="29" t="s">
        <v>28</v>
      </c>
      <c r="B66" s="29"/>
      <c r="C66" s="30">
        <v>4000</v>
      </c>
      <c r="D66" s="82">
        <v>4000</v>
      </c>
      <c r="E66" s="82">
        <v>2335</v>
      </c>
      <c r="F66" s="139">
        <v>1668</v>
      </c>
      <c r="G66" s="82">
        <v>2002</v>
      </c>
      <c r="H66" s="37">
        <f t="shared" si="13"/>
        <v>85.738758029978584</v>
      </c>
      <c r="I66" s="122">
        <f t="shared" si="14"/>
        <v>71.434689507494639</v>
      </c>
      <c r="J66" s="144">
        <f t="shared" si="6"/>
        <v>50.05</v>
      </c>
      <c r="K66" s="156">
        <f t="shared" si="10"/>
        <v>41.699999999999996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5" customHeight="1" x14ac:dyDescent="0.2">
      <c r="A67" s="95" t="s">
        <v>69</v>
      </c>
      <c r="B67" s="95"/>
      <c r="C67" s="87">
        <f>SUM(C68:C70)</f>
        <v>5747864</v>
      </c>
      <c r="D67" s="110">
        <f>SUM(D68:D70)</f>
        <v>5747864</v>
      </c>
      <c r="E67" s="110">
        <f>SUM(E68:E70)</f>
        <v>3364630</v>
      </c>
      <c r="F67" s="93">
        <f>SUM(F68:F70)</f>
        <v>3364630</v>
      </c>
      <c r="G67" s="110">
        <f>SUM(G68:G70)</f>
        <v>3364630</v>
      </c>
      <c r="H67" s="96">
        <f t="shared" si="13"/>
        <v>100</v>
      </c>
      <c r="I67" s="124">
        <f t="shared" si="14"/>
        <v>100</v>
      </c>
      <c r="J67" s="142">
        <f t="shared" si="6"/>
        <v>58.537049589203917</v>
      </c>
      <c r="K67" s="157">
        <f t="shared" si="10"/>
        <v>58.537049589203917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5" customHeight="1" x14ac:dyDescent="0.2">
      <c r="A68" s="29" t="s">
        <v>27</v>
      </c>
      <c r="B68" s="29"/>
      <c r="C68" s="30">
        <v>5208042</v>
      </c>
      <c r="D68" s="82">
        <v>5208042</v>
      </c>
      <c r="E68" s="82">
        <v>3049727</v>
      </c>
      <c r="F68" s="139">
        <v>3049727</v>
      </c>
      <c r="G68" s="82">
        <v>3049727</v>
      </c>
      <c r="H68" s="37">
        <f t="shared" si="13"/>
        <v>100</v>
      </c>
      <c r="I68" s="122">
        <f t="shared" si="14"/>
        <v>100</v>
      </c>
      <c r="J68" s="144">
        <f t="shared" si="6"/>
        <v>58.558033902184349</v>
      </c>
      <c r="K68" s="156">
        <f t="shared" si="10"/>
        <v>58.558033902184349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15" customHeight="1" x14ac:dyDescent="0.2">
      <c r="A69" s="29" t="s">
        <v>68</v>
      </c>
      <c r="B69" s="29"/>
      <c r="C69" s="30">
        <v>530622</v>
      </c>
      <c r="D69" s="82">
        <v>530622</v>
      </c>
      <c r="E69" s="82">
        <v>309533</v>
      </c>
      <c r="F69" s="139">
        <v>309533</v>
      </c>
      <c r="G69" s="82">
        <v>309533</v>
      </c>
      <c r="H69" s="37">
        <f>+G69/E69*100</f>
        <v>100</v>
      </c>
      <c r="I69" s="122">
        <f>+F69/E69*100</f>
        <v>100</v>
      </c>
      <c r="J69" s="144">
        <f t="shared" si="6"/>
        <v>58.333992936591393</v>
      </c>
      <c r="K69" s="156">
        <f t="shared" si="10"/>
        <v>58.333992936591393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6" customFormat="1" ht="17.25" customHeight="1" x14ac:dyDescent="0.2">
      <c r="A70" s="29" t="s">
        <v>28</v>
      </c>
      <c r="B70" s="29"/>
      <c r="C70" s="30">
        <v>9200</v>
      </c>
      <c r="D70" s="82">
        <v>9200</v>
      </c>
      <c r="E70" s="82">
        <v>5370</v>
      </c>
      <c r="F70" s="139">
        <v>5370</v>
      </c>
      <c r="G70" s="82">
        <v>5370</v>
      </c>
      <c r="H70" s="37">
        <f t="shared" si="13"/>
        <v>100</v>
      </c>
      <c r="I70" s="122">
        <f t="shared" si="14"/>
        <v>100</v>
      </c>
      <c r="J70" s="144">
        <f t="shared" si="6"/>
        <v>58.369565217391305</v>
      </c>
      <c r="K70" s="156">
        <f t="shared" si="10"/>
        <v>58.369565217391305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" customFormat="1" ht="15" hidden="1" customHeight="1" x14ac:dyDescent="0.2">
      <c r="A71" s="29" t="s">
        <v>28</v>
      </c>
      <c r="B71" s="29"/>
      <c r="C71" s="30">
        <v>9200</v>
      </c>
      <c r="D71" s="82">
        <v>9200</v>
      </c>
      <c r="E71" s="82">
        <v>1534</v>
      </c>
      <c r="F71" s="161">
        <v>767</v>
      </c>
      <c r="G71" s="82">
        <v>767</v>
      </c>
      <c r="H71" s="37">
        <f t="shared" si="13"/>
        <v>50</v>
      </c>
      <c r="I71" s="122">
        <f t="shared" si="14"/>
        <v>50</v>
      </c>
      <c r="J71" s="14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.25" hidden="1" customHeight="1" x14ac:dyDescent="0.2">
      <c r="A72" s="43"/>
      <c r="B72" s="43"/>
      <c r="C72" s="44"/>
      <c r="D72" s="45"/>
      <c r="E72" s="45"/>
      <c r="F72" s="131"/>
      <c r="G72" s="45"/>
      <c r="H72" s="45"/>
      <c r="I72" s="45"/>
      <c r="J72" s="14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9" customHeight="1" x14ac:dyDescent="0.2">
      <c r="A73" s="43"/>
      <c r="B73" s="43"/>
      <c r="C73" s="44"/>
      <c r="D73" s="45"/>
      <c r="E73" s="45"/>
      <c r="F73" s="131"/>
      <c r="G73" s="45"/>
      <c r="H73" s="45"/>
      <c r="I73" s="45"/>
      <c r="J73" s="14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188" t="s">
        <v>6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</row>
    <row r="75" spans="1:26" ht="6" customHeight="1" x14ac:dyDescent="0.2">
      <c r="A75" s="32"/>
      <c r="B75" s="32"/>
      <c r="C75" s="46"/>
      <c r="D75" s="32"/>
      <c r="E75" s="32"/>
      <c r="F75" s="32"/>
      <c r="G75" s="32"/>
      <c r="H75" s="32"/>
      <c r="I75" s="32"/>
      <c r="J75" s="32"/>
    </row>
    <row r="76" spans="1:26" ht="18" customHeight="1" thickBot="1" x14ac:dyDescent="0.25">
      <c r="A76" s="32"/>
      <c r="B76" s="32"/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16">
        <v>6</v>
      </c>
      <c r="I76" s="116">
        <v>7</v>
      </c>
      <c r="J76" s="14" t="s">
        <v>101</v>
      </c>
      <c r="K76" s="14" t="s">
        <v>102</v>
      </c>
      <c r="L76" s="116" t="s">
        <v>106</v>
      </c>
      <c r="M76" s="116" t="s">
        <v>107</v>
      </c>
    </row>
    <row r="77" spans="1:26" ht="57.75" customHeight="1" thickTop="1" thickBot="1" x14ac:dyDescent="0.25">
      <c r="A77" s="106" t="s">
        <v>0</v>
      </c>
      <c r="B77" s="106" t="s">
        <v>118</v>
      </c>
      <c r="C77" s="107" t="s">
        <v>9</v>
      </c>
      <c r="D77" s="107" t="s">
        <v>10</v>
      </c>
      <c r="E77" s="107" t="s">
        <v>11</v>
      </c>
      <c r="F77" s="162" t="s">
        <v>97</v>
      </c>
      <c r="G77" s="107" t="s">
        <v>24</v>
      </c>
      <c r="H77" s="107" t="s">
        <v>31</v>
      </c>
      <c r="I77" s="107" t="s">
        <v>32</v>
      </c>
      <c r="J77" s="132" t="s">
        <v>98</v>
      </c>
      <c r="K77" s="132" t="s">
        <v>99</v>
      </c>
      <c r="L77" s="132" t="s">
        <v>104</v>
      </c>
      <c r="M77" s="159" t="s">
        <v>105</v>
      </c>
    </row>
    <row r="78" spans="1:26" ht="16.5" thickTop="1" x14ac:dyDescent="0.2">
      <c r="A78" s="9" t="s">
        <v>13</v>
      </c>
      <c r="B78" s="165"/>
      <c r="C78" s="86">
        <f t="shared" ref="C78:I78" si="15">+C80+C104+C110+C121</f>
        <v>262259032</v>
      </c>
      <c r="D78" s="86">
        <f t="shared" si="15"/>
        <v>298679712</v>
      </c>
      <c r="E78" s="86">
        <f t="shared" si="15"/>
        <v>238461187</v>
      </c>
      <c r="F78" s="176">
        <f t="shared" si="15"/>
        <v>189067963.57999992</v>
      </c>
      <c r="G78" s="86">
        <f t="shared" si="15"/>
        <v>194245039.54999998</v>
      </c>
      <c r="H78" s="108">
        <f t="shared" si="15"/>
        <v>127747170.92000002</v>
      </c>
      <c r="I78" s="108">
        <f t="shared" si="15"/>
        <v>0</v>
      </c>
      <c r="J78" s="96">
        <f>+G78/E78*100</f>
        <v>81.457717288809761</v>
      </c>
      <c r="K78" s="124">
        <f>+F78/E78*100</f>
        <v>79.286682230597108</v>
      </c>
      <c r="L78" s="141">
        <f>+G78/D78*100</f>
        <v>65.034561018325874</v>
      </c>
      <c r="M78" s="141">
        <f>+F78/D78*100</f>
        <v>63.301240755180565</v>
      </c>
    </row>
    <row r="79" spans="1:26" ht="8.1" customHeight="1" x14ac:dyDescent="0.2">
      <c r="A79" s="24"/>
      <c r="B79" s="166"/>
      <c r="C79" s="47"/>
      <c r="D79" s="48"/>
      <c r="E79" s="48"/>
      <c r="F79" s="177"/>
      <c r="G79" s="48"/>
      <c r="H79" s="62"/>
      <c r="I79" s="62"/>
      <c r="J79" s="11"/>
      <c r="L79" s="137"/>
      <c r="M79" s="144"/>
    </row>
    <row r="80" spans="1:26" ht="15.75" x14ac:dyDescent="0.2">
      <c r="A80" s="24" t="s">
        <v>16</v>
      </c>
      <c r="B80" s="166"/>
      <c r="C80" s="47">
        <f t="shared" ref="C80:I80" si="16">+C82+C102</f>
        <v>251544200</v>
      </c>
      <c r="D80" s="47">
        <f t="shared" si="16"/>
        <v>289825902</v>
      </c>
      <c r="E80" s="47">
        <f t="shared" si="16"/>
        <v>231360662</v>
      </c>
      <c r="F80" s="178">
        <f t="shared" si="16"/>
        <v>184241789.08999994</v>
      </c>
      <c r="G80" s="47">
        <f t="shared" si="16"/>
        <v>188644341.53</v>
      </c>
      <c r="H80" s="109">
        <f t="shared" si="16"/>
        <v>124566879.48</v>
      </c>
      <c r="I80" s="109">
        <f t="shared" si="16"/>
        <v>0</v>
      </c>
      <c r="J80" s="96">
        <f>+G80/E80*100</f>
        <v>81.536912930340762</v>
      </c>
      <c r="K80" s="126">
        <f>+F80/E80*100</f>
        <v>79.634017078495361</v>
      </c>
      <c r="L80" s="142">
        <f t="shared" ref="L80:L124" si="17">+G80/D80*100</f>
        <v>65.088848245868661</v>
      </c>
      <c r="M80" s="142">
        <f t="shared" ref="M80:M124" si="18">+F80/D80*100</f>
        <v>63.569814781426935</v>
      </c>
    </row>
    <row r="81" spans="1:13" ht="8.1" customHeight="1" x14ac:dyDescent="0.2">
      <c r="A81" s="24"/>
      <c r="B81" s="166"/>
      <c r="C81" s="47"/>
      <c r="D81" s="49"/>
      <c r="E81" s="49"/>
      <c r="F81" s="179"/>
      <c r="G81" s="49"/>
      <c r="H81" s="62"/>
      <c r="I81" s="62"/>
      <c r="J81" s="50"/>
      <c r="L81" s="143"/>
      <c r="M81" s="143"/>
    </row>
    <row r="82" spans="1:13" ht="15" customHeight="1" x14ac:dyDescent="0.2">
      <c r="A82" s="94" t="s">
        <v>17</v>
      </c>
      <c r="B82" s="167"/>
      <c r="C82" s="98">
        <f t="shared" ref="C82:H82" si="19">SUM(C83:C101)</f>
        <v>241299900</v>
      </c>
      <c r="D82" s="98">
        <f t="shared" si="19"/>
        <v>279643799</v>
      </c>
      <c r="E82" s="98">
        <f t="shared" si="19"/>
        <v>224964199</v>
      </c>
      <c r="F82" s="97">
        <f t="shared" si="19"/>
        <v>179874394.13999996</v>
      </c>
      <c r="G82" s="98">
        <f t="shared" si="19"/>
        <v>183667755.12</v>
      </c>
      <c r="H82" s="98">
        <f t="shared" si="19"/>
        <v>120773351.48</v>
      </c>
      <c r="I82" s="97">
        <f>SUM(I83:I100)</f>
        <v>0</v>
      </c>
      <c r="J82" s="96">
        <f t="shared" ref="J82:J101" si="20">+G82/E82*100</f>
        <v>81.643104074528765</v>
      </c>
      <c r="K82" s="126">
        <f t="shared" ref="K82:K96" si="21">+F82/E82*100</f>
        <v>79.956897559508988</v>
      </c>
      <c r="L82" s="142">
        <f t="shared" si="17"/>
        <v>65.679180363302109</v>
      </c>
      <c r="M82" s="142">
        <f t="shared" si="18"/>
        <v>64.322682921354513</v>
      </c>
    </row>
    <row r="83" spans="1:13" ht="15" customHeight="1" x14ac:dyDescent="0.2">
      <c r="A83" s="89" t="s">
        <v>58</v>
      </c>
      <c r="B83" s="91" t="s">
        <v>110</v>
      </c>
      <c r="C83" s="30">
        <v>301400</v>
      </c>
      <c r="D83" s="71">
        <v>301400</v>
      </c>
      <c r="E83" s="30">
        <v>186484</v>
      </c>
      <c r="F83" s="139">
        <v>120798.47</v>
      </c>
      <c r="G83" s="82">
        <v>120829.84</v>
      </c>
      <c r="H83" s="84">
        <v>118278.11</v>
      </c>
      <c r="I83" s="64">
        <v>0</v>
      </c>
      <c r="J83" s="37">
        <f t="shared" si="20"/>
        <v>64.793676669312106</v>
      </c>
      <c r="K83" s="122">
        <f t="shared" si="21"/>
        <v>64.776854850818296</v>
      </c>
      <c r="L83" s="144">
        <f t="shared" si="17"/>
        <v>40.089528865295286</v>
      </c>
      <c r="M83" s="144">
        <f t="shared" si="18"/>
        <v>40.079120769741209</v>
      </c>
    </row>
    <row r="84" spans="1:13" ht="15" customHeight="1" x14ac:dyDescent="0.2">
      <c r="A84" s="89" t="s">
        <v>73</v>
      </c>
      <c r="B84" s="91"/>
      <c r="C84" s="30">
        <v>381600</v>
      </c>
      <c r="D84" s="71">
        <v>381600</v>
      </c>
      <c r="E84" s="30">
        <v>246923</v>
      </c>
      <c r="F84" s="139">
        <v>73479.91</v>
      </c>
      <c r="G84" s="82">
        <v>126610.16</v>
      </c>
      <c r="H84" s="84">
        <v>58149.73</v>
      </c>
      <c r="I84" s="64">
        <v>0</v>
      </c>
      <c r="J84" s="37">
        <f t="shared" si="20"/>
        <v>51.275158652697407</v>
      </c>
      <c r="K84" s="122">
        <f t="shared" si="21"/>
        <v>29.758228273591364</v>
      </c>
      <c r="L84" s="144">
        <f t="shared" si="17"/>
        <v>33.17876310272537</v>
      </c>
      <c r="M84" s="144">
        <f t="shared" si="18"/>
        <v>19.255741614255768</v>
      </c>
    </row>
    <row r="85" spans="1:13" ht="15" customHeight="1" x14ac:dyDescent="0.2">
      <c r="A85" s="89" t="s">
        <v>59</v>
      </c>
      <c r="B85" s="91" t="s">
        <v>115</v>
      </c>
      <c r="C85" s="30">
        <v>5234900</v>
      </c>
      <c r="D85" s="30">
        <v>5234900</v>
      </c>
      <c r="E85" s="30">
        <v>3301329</v>
      </c>
      <c r="F85" s="139">
        <v>2607623.35</v>
      </c>
      <c r="G85" s="82">
        <v>2607623.35</v>
      </c>
      <c r="H85" s="84">
        <v>2250556.02</v>
      </c>
      <c r="I85" s="64">
        <v>0</v>
      </c>
      <c r="J85" s="37">
        <f t="shared" si="20"/>
        <v>78.98707914297546</v>
      </c>
      <c r="K85" s="122">
        <f t="shared" si="21"/>
        <v>78.98707914297546</v>
      </c>
      <c r="L85" s="144">
        <f t="shared" si="17"/>
        <v>49.812285812527463</v>
      </c>
      <c r="M85" s="144">
        <f t="shared" si="18"/>
        <v>49.812285812527463</v>
      </c>
    </row>
    <row r="86" spans="1:13" ht="15" customHeight="1" x14ac:dyDescent="0.2">
      <c r="A86" s="89" t="s">
        <v>60</v>
      </c>
      <c r="B86" s="169" t="s">
        <v>122</v>
      </c>
      <c r="C86" s="30">
        <v>45000</v>
      </c>
      <c r="D86" s="71">
        <v>45200</v>
      </c>
      <c r="E86" s="30">
        <v>28453</v>
      </c>
      <c r="F86" s="139">
        <v>19017.84</v>
      </c>
      <c r="G86" s="82">
        <v>19017.84</v>
      </c>
      <c r="H86" s="84">
        <v>16831.59</v>
      </c>
      <c r="I86" s="64">
        <v>0</v>
      </c>
      <c r="J86" s="37">
        <f t="shared" si="20"/>
        <v>66.839489684743256</v>
      </c>
      <c r="K86" s="122">
        <f t="shared" si="21"/>
        <v>66.839489684743256</v>
      </c>
      <c r="L86" s="144">
        <f t="shared" si="17"/>
        <v>42.07486725663717</v>
      </c>
      <c r="M86" s="144">
        <f t="shared" si="18"/>
        <v>42.07486725663717</v>
      </c>
    </row>
    <row r="87" spans="1:13" ht="15" customHeight="1" x14ac:dyDescent="0.2">
      <c r="A87" s="89" t="s">
        <v>80</v>
      </c>
      <c r="B87" s="169" t="s">
        <v>109</v>
      </c>
      <c r="C87" s="30">
        <v>841800</v>
      </c>
      <c r="D87" s="71">
        <v>803512</v>
      </c>
      <c r="E87" s="30">
        <v>458451</v>
      </c>
      <c r="F87" s="139">
        <v>347380.73</v>
      </c>
      <c r="G87" s="82">
        <v>347380.73</v>
      </c>
      <c r="H87" s="84">
        <v>337260.53</v>
      </c>
      <c r="I87" s="64">
        <v>0</v>
      </c>
      <c r="J87" s="37">
        <f t="shared" si="20"/>
        <v>75.772706352478238</v>
      </c>
      <c r="K87" s="122">
        <f t="shared" si="21"/>
        <v>75.772706352478238</v>
      </c>
      <c r="L87" s="144">
        <f t="shared" si="17"/>
        <v>43.232799261243137</v>
      </c>
      <c r="M87" s="144">
        <f t="shared" si="18"/>
        <v>43.232799261243137</v>
      </c>
    </row>
    <row r="88" spans="1:13" ht="15" customHeight="1" x14ac:dyDescent="0.2">
      <c r="A88" s="89" t="s">
        <v>72</v>
      </c>
      <c r="B88" s="91" t="s">
        <v>121</v>
      </c>
      <c r="C88" s="30">
        <v>71200</v>
      </c>
      <c r="D88" s="70">
        <v>70230</v>
      </c>
      <c r="E88" s="68">
        <v>42629</v>
      </c>
      <c r="F88" s="180">
        <v>14507.34</v>
      </c>
      <c r="G88" s="84">
        <v>15087.84</v>
      </c>
      <c r="H88" s="84">
        <v>14020.29</v>
      </c>
      <c r="I88" s="64">
        <v>0</v>
      </c>
      <c r="J88" s="37">
        <f t="shared" si="20"/>
        <v>35.393370710079992</v>
      </c>
      <c r="K88" s="122">
        <f t="shared" si="21"/>
        <v>34.031621666002017</v>
      </c>
      <c r="L88" s="144">
        <f t="shared" si="17"/>
        <v>21.483468603161043</v>
      </c>
      <c r="M88" s="144">
        <f t="shared" si="18"/>
        <v>20.656898761213156</v>
      </c>
    </row>
    <row r="89" spans="1:13" ht="15" customHeight="1" x14ac:dyDescent="0.2">
      <c r="A89" s="89" t="s">
        <v>61</v>
      </c>
      <c r="B89" s="170" t="s">
        <v>113</v>
      </c>
      <c r="C89" s="30">
        <v>26000000</v>
      </c>
      <c r="D89" s="70">
        <v>26000000</v>
      </c>
      <c r="E89" s="68">
        <v>18675550</v>
      </c>
      <c r="F89" s="180">
        <v>18675450</v>
      </c>
      <c r="G89" s="84">
        <v>18675450</v>
      </c>
      <c r="H89" s="84">
        <v>12318900</v>
      </c>
      <c r="I89" s="64">
        <v>0</v>
      </c>
      <c r="J89" s="37">
        <f t="shared" si="20"/>
        <v>99.999464540535627</v>
      </c>
      <c r="K89" s="122">
        <f t="shared" si="21"/>
        <v>99.999464540535627</v>
      </c>
      <c r="L89" s="144">
        <f t="shared" si="17"/>
        <v>71.828653846153841</v>
      </c>
      <c r="M89" s="144">
        <f t="shared" si="18"/>
        <v>71.828653846153841</v>
      </c>
    </row>
    <row r="90" spans="1:13" ht="15" customHeight="1" x14ac:dyDescent="0.2">
      <c r="A90" s="89" t="s">
        <v>62</v>
      </c>
      <c r="B90" s="170" t="s">
        <v>113</v>
      </c>
      <c r="C90" s="30">
        <v>2200000</v>
      </c>
      <c r="D90" s="70">
        <v>2180000</v>
      </c>
      <c r="E90" s="68">
        <v>1282816</v>
      </c>
      <c r="F90" s="180">
        <v>909538.68</v>
      </c>
      <c r="G90" s="84">
        <v>1011941.07</v>
      </c>
      <c r="H90" s="84">
        <v>888899.74</v>
      </c>
      <c r="I90" s="64">
        <v>0</v>
      </c>
      <c r="J90" s="37">
        <f t="shared" si="20"/>
        <v>78.884350522600272</v>
      </c>
      <c r="K90" s="122">
        <f t="shared" si="21"/>
        <v>70.901725578726797</v>
      </c>
      <c r="L90" s="144">
        <f t="shared" si="17"/>
        <v>46.419315137614674</v>
      </c>
      <c r="M90" s="144">
        <f t="shared" si="18"/>
        <v>41.721957798165136</v>
      </c>
    </row>
    <row r="91" spans="1:13" ht="15" customHeight="1" x14ac:dyDescent="0.2">
      <c r="A91" s="89" t="s">
        <v>85</v>
      </c>
      <c r="B91" s="170" t="s">
        <v>113</v>
      </c>
      <c r="C91" s="30">
        <v>175265100</v>
      </c>
      <c r="D91" s="30">
        <v>175265100</v>
      </c>
      <c r="E91" s="30">
        <v>136179190</v>
      </c>
      <c r="F91" s="181">
        <v>136165890</v>
      </c>
      <c r="G91" s="82">
        <v>136165890</v>
      </c>
      <c r="H91" s="84">
        <v>90419250</v>
      </c>
      <c r="I91" s="64">
        <v>0</v>
      </c>
      <c r="J91" s="37">
        <f t="shared" si="20"/>
        <v>99.990233456374639</v>
      </c>
      <c r="K91" s="122">
        <f t="shared" si="21"/>
        <v>99.990233456374639</v>
      </c>
      <c r="L91" s="144">
        <f t="shared" si="17"/>
        <v>77.691388644972676</v>
      </c>
      <c r="M91" s="144">
        <f t="shared" si="18"/>
        <v>77.691388644972676</v>
      </c>
    </row>
    <row r="92" spans="1:13" ht="15" customHeight="1" x14ac:dyDescent="0.2">
      <c r="A92" s="89" t="s">
        <v>86</v>
      </c>
      <c r="B92" s="170" t="s">
        <v>113</v>
      </c>
      <c r="C92" s="134">
        <v>1600000</v>
      </c>
      <c r="D92" s="70">
        <v>1567950</v>
      </c>
      <c r="E92" s="68">
        <v>1183925</v>
      </c>
      <c r="F92" s="180">
        <v>599745.39</v>
      </c>
      <c r="G92" s="84">
        <v>838683.61</v>
      </c>
      <c r="H92" s="84">
        <v>524453.02</v>
      </c>
      <c r="I92" s="64">
        <v>0</v>
      </c>
      <c r="J92" s="37">
        <f t="shared" si="20"/>
        <v>70.839251641784742</v>
      </c>
      <c r="K92" s="122">
        <f t="shared" si="21"/>
        <v>50.657380323922553</v>
      </c>
      <c r="L92" s="144">
        <f t="shared" si="17"/>
        <v>53.489180777448261</v>
      </c>
      <c r="M92" s="144">
        <f t="shared" si="18"/>
        <v>38.25028795561083</v>
      </c>
    </row>
    <row r="93" spans="1:13" ht="15" customHeight="1" x14ac:dyDescent="0.2">
      <c r="A93" s="89" t="s">
        <v>75</v>
      </c>
      <c r="B93" s="170" t="s">
        <v>113</v>
      </c>
      <c r="C93" s="30">
        <v>2868700</v>
      </c>
      <c r="D93" s="70">
        <v>2883700</v>
      </c>
      <c r="E93" s="68">
        <v>1706451</v>
      </c>
      <c r="F93" s="180">
        <v>1259997.95</v>
      </c>
      <c r="G93" s="84">
        <v>1359997.95</v>
      </c>
      <c r="H93" s="84">
        <v>1168995.73</v>
      </c>
      <c r="I93" s="64">
        <v>0</v>
      </c>
      <c r="J93" s="37">
        <f t="shared" si="20"/>
        <v>79.697451025549512</v>
      </c>
      <c r="K93" s="122">
        <f t="shared" si="21"/>
        <v>73.837335499232026</v>
      </c>
      <c r="L93" s="144">
        <f t="shared" si="17"/>
        <v>47.161561535527277</v>
      </c>
      <c r="M93" s="144">
        <f t="shared" si="18"/>
        <v>43.693794430766033</v>
      </c>
    </row>
    <row r="94" spans="1:13" ht="15" customHeight="1" x14ac:dyDescent="0.2">
      <c r="A94" s="89" t="s">
        <v>74</v>
      </c>
      <c r="B94" s="170" t="s">
        <v>113</v>
      </c>
      <c r="C94" s="30">
        <v>15250000</v>
      </c>
      <c r="D94" s="70">
        <v>15250000</v>
      </c>
      <c r="E94" s="68">
        <v>13868280</v>
      </c>
      <c r="F94" s="180">
        <v>13857600</v>
      </c>
      <c r="G94" s="84">
        <v>13857600</v>
      </c>
      <c r="H94" s="84">
        <v>9214320</v>
      </c>
      <c r="I94" s="64">
        <v>0</v>
      </c>
      <c r="J94" s="37">
        <f t="shared" si="20"/>
        <v>99.922989729079589</v>
      </c>
      <c r="K94" s="122">
        <f t="shared" si="21"/>
        <v>99.922989729079589</v>
      </c>
      <c r="L94" s="144">
        <f t="shared" si="17"/>
        <v>90.869508196721313</v>
      </c>
      <c r="M94" s="144">
        <f t="shared" si="18"/>
        <v>90.869508196721313</v>
      </c>
    </row>
    <row r="95" spans="1:13" ht="15" customHeight="1" x14ac:dyDescent="0.2">
      <c r="A95" s="89" t="s">
        <v>78</v>
      </c>
      <c r="B95" s="91" t="s">
        <v>117</v>
      </c>
      <c r="C95" s="30">
        <v>5410200</v>
      </c>
      <c r="D95" s="70">
        <v>8361887</v>
      </c>
      <c r="E95" s="68">
        <v>8125503</v>
      </c>
      <c r="F95" s="180">
        <v>4192137.17</v>
      </c>
      <c r="G95" s="84">
        <v>6403482.6100000003</v>
      </c>
      <c r="H95" s="84">
        <v>2680763.02</v>
      </c>
      <c r="I95" s="64">
        <v>0</v>
      </c>
      <c r="J95" s="37">
        <f t="shared" si="20"/>
        <v>78.807214888727501</v>
      </c>
      <c r="K95" s="122">
        <f t="shared" si="21"/>
        <v>51.592340437262777</v>
      </c>
      <c r="L95" s="144">
        <f t="shared" si="17"/>
        <v>76.57939661227185</v>
      </c>
      <c r="M95" s="144">
        <f t="shared" si="18"/>
        <v>50.133865358381428</v>
      </c>
    </row>
    <row r="96" spans="1:13" ht="15" customHeight="1" x14ac:dyDescent="0.2">
      <c r="A96" s="89" t="s">
        <v>76</v>
      </c>
      <c r="B96" s="91" t="s">
        <v>117</v>
      </c>
      <c r="C96" s="30">
        <v>30000</v>
      </c>
      <c r="D96" s="70">
        <v>30000</v>
      </c>
      <c r="E96" s="68">
        <v>21380</v>
      </c>
      <c r="F96" s="180">
        <v>0</v>
      </c>
      <c r="G96" s="84">
        <v>30000</v>
      </c>
      <c r="H96" s="84">
        <v>0</v>
      </c>
      <c r="I96" s="64">
        <v>0</v>
      </c>
      <c r="J96" s="37">
        <f t="shared" si="20"/>
        <v>140.31805425631433</v>
      </c>
      <c r="K96" s="122">
        <f t="shared" si="21"/>
        <v>0</v>
      </c>
      <c r="L96" s="144">
        <f t="shared" si="17"/>
        <v>100</v>
      </c>
      <c r="M96" s="144">
        <f t="shared" si="18"/>
        <v>0</v>
      </c>
    </row>
    <row r="97" spans="1:13" s="85" customFormat="1" ht="15" customHeight="1" x14ac:dyDescent="0.2">
      <c r="A97" s="89" t="s">
        <v>93</v>
      </c>
      <c r="B97" s="91" t="s">
        <v>117</v>
      </c>
      <c r="C97" s="30">
        <v>150000</v>
      </c>
      <c r="D97" s="70">
        <v>150000</v>
      </c>
      <c r="E97" s="68">
        <v>105000</v>
      </c>
      <c r="F97" s="180">
        <v>0</v>
      </c>
      <c r="G97" s="84">
        <v>150000</v>
      </c>
      <c r="H97" s="84">
        <v>0</v>
      </c>
      <c r="I97" s="64">
        <v>0</v>
      </c>
      <c r="J97" s="37">
        <f t="shared" si="20"/>
        <v>142.85714285714286</v>
      </c>
      <c r="K97" s="122">
        <f t="shared" ref="K97:K108" si="22">+F97/E97*100</f>
        <v>0</v>
      </c>
      <c r="L97" s="144">
        <f t="shared" si="17"/>
        <v>100</v>
      </c>
      <c r="M97" s="144">
        <f t="shared" si="18"/>
        <v>0</v>
      </c>
    </row>
    <row r="98" spans="1:13" ht="15" customHeight="1" x14ac:dyDescent="0.2">
      <c r="A98" s="89" t="s">
        <v>77</v>
      </c>
      <c r="B98" s="91" t="s">
        <v>117</v>
      </c>
      <c r="C98" s="30">
        <v>50000</v>
      </c>
      <c r="D98" s="70">
        <v>50000</v>
      </c>
      <c r="E98" s="68">
        <v>30460</v>
      </c>
      <c r="F98" s="180">
        <v>0</v>
      </c>
      <c r="G98" s="84">
        <v>50000</v>
      </c>
      <c r="H98" s="84">
        <v>0</v>
      </c>
      <c r="I98" s="64">
        <v>0</v>
      </c>
      <c r="J98" s="37">
        <f t="shared" si="20"/>
        <v>164.14970453053184</v>
      </c>
      <c r="K98" s="122">
        <f t="shared" si="22"/>
        <v>0</v>
      </c>
      <c r="L98" s="144">
        <f t="shared" si="17"/>
        <v>100</v>
      </c>
      <c r="M98" s="144">
        <f t="shared" si="18"/>
        <v>0</v>
      </c>
    </row>
    <row r="99" spans="1:13" ht="15" customHeight="1" x14ac:dyDescent="0.2">
      <c r="A99" s="114" t="s">
        <v>96</v>
      </c>
      <c r="B99" s="170" t="s">
        <v>113</v>
      </c>
      <c r="C99" s="30">
        <v>3700000</v>
      </c>
      <c r="D99" s="70">
        <v>3700000</v>
      </c>
      <c r="E99" s="68">
        <v>2479072</v>
      </c>
      <c r="F99" s="180">
        <v>977548.93</v>
      </c>
      <c r="G99" s="84">
        <v>1443248.69</v>
      </c>
      <c r="H99" s="84">
        <v>724291.7</v>
      </c>
      <c r="I99" s="64">
        <v>0</v>
      </c>
      <c r="J99" s="37">
        <f t="shared" si="20"/>
        <v>58.217296230202265</v>
      </c>
      <c r="K99" s="122">
        <f t="shared" si="22"/>
        <v>39.432050783518996</v>
      </c>
      <c r="L99" s="144">
        <f t="shared" si="17"/>
        <v>39.006721351351345</v>
      </c>
      <c r="M99" s="144">
        <f t="shared" si="18"/>
        <v>26.420241351351354</v>
      </c>
    </row>
    <row r="100" spans="1:13" ht="15" customHeight="1" x14ac:dyDescent="0.2">
      <c r="A100" s="114" t="s">
        <v>95</v>
      </c>
      <c r="B100" s="170" t="s">
        <v>113</v>
      </c>
      <c r="C100" s="30">
        <v>1900000</v>
      </c>
      <c r="D100" s="70">
        <v>1900000</v>
      </c>
      <c r="E100" s="68">
        <v>1573983</v>
      </c>
      <c r="F100" s="180">
        <v>53678.38</v>
      </c>
      <c r="G100" s="84">
        <v>444911.43</v>
      </c>
      <c r="H100" s="84">
        <v>38382</v>
      </c>
      <c r="I100" s="64">
        <v>0</v>
      </c>
      <c r="J100" s="37">
        <f t="shared" si="20"/>
        <v>28.266596907336357</v>
      </c>
      <c r="K100" s="122">
        <f t="shared" si="22"/>
        <v>3.4103532249077659</v>
      </c>
      <c r="L100" s="144">
        <f t="shared" si="17"/>
        <v>23.416391052631582</v>
      </c>
      <c r="M100" s="144">
        <f t="shared" si="18"/>
        <v>2.825177894736842</v>
      </c>
    </row>
    <row r="101" spans="1:13" ht="15" customHeight="1" x14ac:dyDescent="0.2">
      <c r="A101" s="114" t="s">
        <v>126</v>
      </c>
      <c r="B101" s="170" t="s">
        <v>125</v>
      </c>
      <c r="C101" s="30">
        <v>0</v>
      </c>
      <c r="D101" s="70">
        <v>35468320</v>
      </c>
      <c r="E101" s="68">
        <v>35468320</v>
      </c>
      <c r="F101" s="180">
        <v>0</v>
      </c>
      <c r="G101" s="84">
        <v>0</v>
      </c>
      <c r="H101" s="84">
        <v>0</v>
      </c>
      <c r="I101" s="64"/>
      <c r="J101" s="37">
        <f t="shared" si="20"/>
        <v>0</v>
      </c>
      <c r="K101" s="122">
        <f t="shared" si="22"/>
        <v>0</v>
      </c>
      <c r="L101" s="144">
        <f t="shared" si="17"/>
        <v>0</v>
      </c>
      <c r="M101" s="144">
        <f t="shared" si="18"/>
        <v>0</v>
      </c>
    </row>
    <row r="102" spans="1:13" ht="15" customHeight="1" x14ac:dyDescent="0.2">
      <c r="A102" s="95" t="s">
        <v>18</v>
      </c>
      <c r="B102" s="171"/>
      <c r="C102" s="87">
        <f t="shared" ref="C102:I102" si="23">SUM(C103)</f>
        <v>10244300</v>
      </c>
      <c r="D102" s="87">
        <f t="shared" si="23"/>
        <v>10182103</v>
      </c>
      <c r="E102" s="87">
        <f t="shared" si="23"/>
        <v>6396463</v>
      </c>
      <c r="F102" s="182">
        <f t="shared" si="23"/>
        <v>4367394.95</v>
      </c>
      <c r="G102" s="110">
        <f t="shared" si="23"/>
        <v>4976586.41</v>
      </c>
      <c r="H102" s="87">
        <f t="shared" si="23"/>
        <v>3793528</v>
      </c>
      <c r="I102" s="110">
        <f t="shared" si="23"/>
        <v>0</v>
      </c>
      <c r="J102" s="96">
        <f t="shared" ref="J102:J110" si="24">+G102/E102*100</f>
        <v>77.802160506517438</v>
      </c>
      <c r="K102" s="124">
        <f t="shared" si="22"/>
        <v>68.278280512214323</v>
      </c>
      <c r="L102" s="142">
        <f t="shared" si="17"/>
        <v>48.87582074155015</v>
      </c>
      <c r="M102" s="142">
        <f t="shared" si="18"/>
        <v>42.89285769354327</v>
      </c>
    </row>
    <row r="103" spans="1:13" ht="15" customHeight="1" x14ac:dyDescent="0.2">
      <c r="A103" s="89" t="s">
        <v>19</v>
      </c>
      <c r="B103" s="91" t="s">
        <v>112</v>
      </c>
      <c r="C103" s="30">
        <v>10244300</v>
      </c>
      <c r="D103" s="71">
        <v>10182103</v>
      </c>
      <c r="E103" s="30">
        <v>6396463</v>
      </c>
      <c r="F103" s="139">
        <v>4367394.95</v>
      </c>
      <c r="G103" s="82">
        <v>4976586.41</v>
      </c>
      <c r="H103" s="115">
        <v>3793528</v>
      </c>
      <c r="I103" s="129">
        <v>0</v>
      </c>
      <c r="J103" s="37">
        <f t="shared" si="24"/>
        <v>77.802160506517438</v>
      </c>
      <c r="K103" s="122">
        <f t="shared" si="22"/>
        <v>68.278280512214323</v>
      </c>
      <c r="L103" s="144">
        <f t="shared" si="17"/>
        <v>48.87582074155015</v>
      </c>
      <c r="M103" s="144">
        <f t="shared" si="18"/>
        <v>42.89285769354327</v>
      </c>
    </row>
    <row r="104" spans="1:13" ht="15" customHeight="1" x14ac:dyDescent="0.2">
      <c r="A104" s="95" t="s">
        <v>20</v>
      </c>
      <c r="B104" s="171"/>
      <c r="C104" s="87">
        <f t="shared" ref="C104:I104" si="25">SUM(C105:C108)</f>
        <v>261200</v>
      </c>
      <c r="D104" s="87">
        <f>SUM(D105:D108)</f>
        <v>296300</v>
      </c>
      <c r="E104" s="87">
        <f t="shared" si="25"/>
        <v>225168</v>
      </c>
      <c r="F104" s="182">
        <f t="shared" si="25"/>
        <v>104617.35</v>
      </c>
      <c r="G104" s="110">
        <f t="shared" si="25"/>
        <v>132846.66999999998</v>
      </c>
      <c r="H104" s="110">
        <f t="shared" si="25"/>
        <v>95067.540000000008</v>
      </c>
      <c r="I104" s="110">
        <f t="shared" si="25"/>
        <v>0</v>
      </c>
      <c r="J104" s="96">
        <f t="shared" si="24"/>
        <v>58.998911923541527</v>
      </c>
      <c r="K104" s="124">
        <f t="shared" si="22"/>
        <v>46.46190844169687</v>
      </c>
      <c r="L104" s="142">
        <f t="shared" si="17"/>
        <v>44.83519068511643</v>
      </c>
      <c r="M104" s="142">
        <f t="shared" si="18"/>
        <v>35.30791427607155</v>
      </c>
    </row>
    <row r="105" spans="1:13" ht="15" customHeight="1" x14ac:dyDescent="0.2">
      <c r="A105" s="89" t="s">
        <v>63</v>
      </c>
      <c r="B105" s="91" t="s">
        <v>114</v>
      </c>
      <c r="C105" s="30">
        <v>85000</v>
      </c>
      <c r="D105" s="71">
        <v>74800</v>
      </c>
      <c r="E105" s="30">
        <v>59869</v>
      </c>
      <c r="F105" s="139">
        <v>25854.07</v>
      </c>
      <c r="G105" s="82">
        <v>29954.59</v>
      </c>
      <c r="H105" s="84">
        <v>21750.42</v>
      </c>
      <c r="I105" s="64">
        <v>0</v>
      </c>
      <c r="J105" s="37">
        <f t="shared" si="24"/>
        <v>50.033556598573547</v>
      </c>
      <c r="K105" s="122">
        <f t="shared" si="22"/>
        <v>43.184402612370342</v>
      </c>
      <c r="L105" s="144">
        <f t="shared" si="17"/>
        <v>40.046243315508022</v>
      </c>
      <c r="M105" s="144">
        <f t="shared" si="18"/>
        <v>34.564264705882351</v>
      </c>
    </row>
    <row r="106" spans="1:13" ht="15" customHeight="1" x14ac:dyDescent="0.2">
      <c r="A106" s="89" t="s">
        <v>91</v>
      </c>
      <c r="B106" s="91" t="s">
        <v>114</v>
      </c>
      <c r="C106" s="30">
        <v>66200</v>
      </c>
      <c r="D106" s="71">
        <v>92500</v>
      </c>
      <c r="E106" s="30">
        <v>77329</v>
      </c>
      <c r="F106" s="139">
        <v>21240.09</v>
      </c>
      <c r="G106" s="82">
        <v>45215.3</v>
      </c>
      <c r="H106" s="84">
        <v>16553.900000000001</v>
      </c>
      <c r="I106" s="64">
        <v>0</v>
      </c>
      <c r="J106" s="37">
        <f t="shared" si="24"/>
        <v>58.471336755938921</v>
      </c>
      <c r="K106" s="122">
        <f t="shared" si="22"/>
        <v>27.467172729506395</v>
      </c>
      <c r="L106" s="144">
        <f t="shared" si="17"/>
        <v>48.88140540540541</v>
      </c>
      <c r="M106" s="144">
        <f t="shared" si="18"/>
        <v>22.96225945945946</v>
      </c>
    </row>
    <row r="107" spans="1:13" ht="15" customHeight="1" x14ac:dyDescent="0.2">
      <c r="A107" s="89" t="s">
        <v>64</v>
      </c>
      <c r="B107" s="91" t="s">
        <v>114</v>
      </c>
      <c r="C107" s="30">
        <v>50000</v>
      </c>
      <c r="D107" s="71">
        <v>50000</v>
      </c>
      <c r="E107" s="30">
        <v>29667</v>
      </c>
      <c r="F107" s="139">
        <v>22902.14</v>
      </c>
      <c r="G107" s="82">
        <v>22902.14</v>
      </c>
      <c r="H107" s="84">
        <v>22466.74</v>
      </c>
      <c r="I107" s="64">
        <v>0</v>
      </c>
      <c r="J107" s="37">
        <f t="shared" si="24"/>
        <v>77.197357333063678</v>
      </c>
      <c r="K107" s="122">
        <f t="shared" si="22"/>
        <v>77.197357333063678</v>
      </c>
      <c r="L107" s="144">
        <f t="shared" si="17"/>
        <v>45.804279999999999</v>
      </c>
      <c r="M107" s="144">
        <f t="shared" si="18"/>
        <v>45.804279999999999</v>
      </c>
    </row>
    <row r="108" spans="1:13" ht="15" customHeight="1" x14ac:dyDescent="0.2">
      <c r="A108" s="89" t="s">
        <v>65</v>
      </c>
      <c r="B108" s="91" t="s">
        <v>114</v>
      </c>
      <c r="C108" s="30">
        <v>60000</v>
      </c>
      <c r="D108" s="71">
        <v>79000</v>
      </c>
      <c r="E108" s="30">
        <v>58303</v>
      </c>
      <c r="F108" s="139">
        <v>34621.050000000003</v>
      </c>
      <c r="G108" s="82">
        <v>34774.639999999999</v>
      </c>
      <c r="H108" s="84">
        <v>34296.480000000003</v>
      </c>
      <c r="I108" s="64">
        <v>0</v>
      </c>
      <c r="J108" s="75">
        <f t="shared" si="24"/>
        <v>59.644683807008214</v>
      </c>
      <c r="K108" s="122">
        <f t="shared" si="22"/>
        <v>59.381249678404203</v>
      </c>
      <c r="L108" s="144">
        <f t="shared" si="17"/>
        <v>44.018531645569617</v>
      </c>
      <c r="M108" s="144">
        <f t="shared" si="18"/>
        <v>43.824113924050636</v>
      </c>
    </row>
    <row r="109" spans="1:13" ht="15" customHeight="1" x14ac:dyDescent="0.2">
      <c r="A109" s="89"/>
      <c r="B109" s="89"/>
      <c r="C109" s="30"/>
      <c r="D109" s="71"/>
      <c r="E109" s="30"/>
      <c r="F109" s="139"/>
      <c r="G109" s="30"/>
      <c r="H109" s="84"/>
      <c r="I109" s="64"/>
      <c r="J109" s="75"/>
      <c r="L109" s="144"/>
      <c r="M109" s="144"/>
    </row>
    <row r="110" spans="1:13" ht="15" customHeight="1" x14ac:dyDescent="0.2">
      <c r="A110" s="95" t="s">
        <v>21</v>
      </c>
      <c r="B110" s="95"/>
      <c r="C110" s="25">
        <f t="shared" ref="C110:I110" si="26">SUM(C112+C117)</f>
        <v>4761900</v>
      </c>
      <c r="D110" s="25">
        <f t="shared" si="26"/>
        <v>2666778</v>
      </c>
      <c r="E110" s="25">
        <f t="shared" si="26"/>
        <v>2364255</v>
      </c>
      <c r="F110" s="92">
        <f t="shared" si="26"/>
        <v>461717.19</v>
      </c>
      <c r="G110" s="25">
        <f t="shared" si="26"/>
        <v>1208011.3999999999</v>
      </c>
      <c r="H110" s="80">
        <f t="shared" si="26"/>
        <v>393573.89999999997</v>
      </c>
      <c r="I110" s="80">
        <f t="shared" si="26"/>
        <v>0</v>
      </c>
      <c r="J110" s="96">
        <f t="shared" si="24"/>
        <v>51.094801533675508</v>
      </c>
      <c r="K110" s="126">
        <f>+F110/E110*100</f>
        <v>19.529077447229675</v>
      </c>
      <c r="L110" s="142">
        <f t="shared" si="17"/>
        <v>45.29853628611005</v>
      </c>
      <c r="M110" s="142">
        <f t="shared" si="18"/>
        <v>17.313671779203219</v>
      </c>
    </row>
    <row r="111" spans="1:13" ht="15" customHeight="1" x14ac:dyDescent="0.2">
      <c r="A111" s="19"/>
      <c r="B111" s="19"/>
      <c r="C111" s="33"/>
      <c r="D111" s="73"/>
      <c r="E111" s="33"/>
      <c r="F111" s="138"/>
      <c r="G111" s="33"/>
      <c r="H111" s="83"/>
      <c r="I111" s="74"/>
      <c r="J111" s="127"/>
      <c r="L111" s="144"/>
      <c r="M111" s="144"/>
    </row>
    <row r="112" spans="1:13" ht="15" customHeight="1" x14ac:dyDescent="0.2">
      <c r="A112" s="19" t="s">
        <v>92</v>
      </c>
      <c r="B112" s="19"/>
      <c r="C112" s="25">
        <f t="shared" ref="C112:H112" si="27">SUM(C113:C116)</f>
        <v>2053700</v>
      </c>
      <c r="D112" s="25">
        <f t="shared" si="27"/>
        <v>2419265</v>
      </c>
      <c r="E112" s="25">
        <f t="shared" si="27"/>
        <v>2136110</v>
      </c>
      <c r="F112" s="80">
        <f t="shared" si="27"/>
        <v>435424.25</v>
      </c>
      <c r="G112" s="25">
        <f t="shared" si="27"/>
        <v>1181349.46</v>
      </c>
      <c r="H112" s="25">
        <f t="shared" si="27"/>
        <v>367789.12999999995</v>
      </c>
      <c r="I112" s="80">
        <f>SUM(I113+I114+I116)</f>
        <v>0</v>
      </c>
      <c r="J112" s="76">
        <f t="shared" ref="J112:J119" si="28">+G112/E112*100</f>
        <v>55.303774618348299</v>
      </c>
      <c r="K112" s="126">
        <f t="shared" ref="K112:K119" si="29">+F112/E112*100</f>
        <v>20.383980693878122</v>
      </c>
      <c r="L112" s="142">
        <f t="shared" si="17"/>
        <v>48.830924268321162</v>
      </c>
      <c r="M112" s="142">
        <f t="shared" si="18"/>
        <v>17.9982039999752</v>
      </c>
    </row>
    <row r="113" spans="1:13" ht="15.75" customHeight="1" x14ac:dyDescent="0.2">
      <c r="A113" s="61" t="s">
        <v>66</v>
      </c>
      <c r="B113" s="173" t="s">
        <v>119</v>
      </c>
      <c r="C113" s="30">
        <v>488400</v>
      </c>
      <c r="D113" s="71">
        <v>502900</v>
      </c>
      <c r="E113" s="30">
        <v>327396</v>
      </c>
      <c r="F113" s="139">
        <v>204772.28</v>
      </c>
      <c r="G113" s="82">
        <v>237195.02</v>
      </c>
      <c r="H113" s="84">
        <v>194815.09</v>
      </c>
      <c r="I113" s="64">
        <v>0</v>
      </c>
      <c r="J113" s="37">
        <f t="shared" si="28"/>
        <v>72.448967000207702</v>
      </c>
      <c r="K113" s="122">
        <f t="shared" si="29"/>
        <v>62.545748879033333</v>
      </c>
      <c r="L113" s="144">
        <f t="shared" si="17"/>
        <v>47.165444422350369</v>
      </c>
      <c r="M113" s="144">
        <f t="shared" si="18"/>
        <v>40.718289918472856</v>
      </c>
    </row>
    <row r="114" spans="1:13" ht="15" customHeight="1" x14ac:dyDescent="0.2">
      <c r="A114" s="61" t="s">
        <v>70</v>
      </c>
      <c r="B114" s="173" t="s">
        <v>116</v>
      </c>
      <c r="C114" s="82">
        <v>1140000</v>
      </c>
      <c r="D114" s="71">
        <v>1223360</v>
      </c>
      <c r="E114" s="30">
        <v>1186870</v>
      </c>
      <c r="F114" s="139">
        <v>150737.41</v>
      </c>
      <c r="G114" s="82">
        <v>727511.08</v>
      </c>
      <c r="H114" s="84">
        <v>122536.37</v>
      </c>
      <c r="I114" s="64">
        <v>0</v>
      </c>
      <c r="J114" s="37">
        <f t="shared" si="28"/>
        <v>61.296610412260819</v>
      </c>
      <c r="K114" s="122">
        <f t="shared" si="29"/>
        <v>12.700414535711577</v>
      </c>
      <c r="L114" s="144">
        <f t="shared" si="17"/>
        <v>59.468274261051526</v>
      </c>
      <c r="M114" s="144">
        <f t="shared" si="18"/>
        <v>12.321590537535968</v>
      </c>
    </row>
    <row r="115" spans="1:13" ht="15" customHeight="1" x14ac:dyDescent="0.2">
      <c r="A115" s="61" t="s">
        <v>103</v>
      </c>
      <c r="B115" s="172" t="s">
        <v>111</v>
      </c>
      <c r="C115" s="82">
        <v>219500</v>
      </c>
      <c r="D115" s="71">
        <v>215300</v>
      </c>
      <c r="E115" s="30">
        <v>159946</v>
      </c>
      <c r="F115" s="139">
        <v>7734.1</v>
      </c>
      <c r="G115" s="82">
        <v>10277.25</v>
      </c>
      <c r="H115" s="84">
        <v>5602.85</v>
      </c>
      <c r="I115" s="64">
        <v>0</v>
      </c>
      <c r="J115" s="37">
        <f t="shared" si="28"/>
        <v>6.4254498393207706</v>
      </c>
      <c r="K115" s="122">
        <f t="shared" si="29"/>
        <v>4.8354444625060955</v>
      </c>
      <c r="L115" s="144">
        <f t="shared" si="17"/>
        <v>4.7734556432884352</v>
      </c>
      <c r="M115" s="144">
        <f t="shared" si="18"/>
        <v>3.5922433813283789</v>
      </c>
    </row>
    <row r="116" spans="1:13" ht="15" customHeight="1" x14ac:dyDescent="0.2">
      <c r="A116" s="61" t="s">
        <v>82</v>
      </c>
      <c r="B116" s="173" t="s">
        <v>120</v>
      </c>
      <c r="C116" s="30">
        <v>205800</v>
      </c>
      <c r="D116" s="71">
        <v>477705</v>
      </c>
      <c r="E116" s="30">
        <v>461898</v>
      </c>
      <c r="F116" s="139">
        <v>72180.460000000006</v>
      </c>
      <c r="G116" s="82">
        <v>206366.11</v>
      </c>
      <c r="H116" s="84">
        <v>44834.82</v>
      </c>
      <c r="I116" s="64">
        <v>0</v>
      </c>
      <c r="J116" s="37">
        <f t="shared" si="28"/>
        <v>44.677853119086897</v>
      </c>
      <c r="K116" s="122">
        <f t="shared" si="29"/>
        <v>15.626926291085914</v>
      </c>
      <c r="L116" s="144">
        <f t="shared" si="17"/>
        <v>43.199487131179282</v>
      </c>
      <c r="M116" s="144">
        <f t="shared" si="18"/>
        <v>15.109839754660303</v>
      </c>
    </row>
    <row r="117" spans="1:13" ht="15" customHeight="1" x14ac:dyDescent="0.2">
      <c r="A117" s="95" t="s">
        <v>22</v>
      </c>
      <c r="B117" s="95"/>
      <c r="C117" s="87">
        <f t="shared" ref="C117:I117" si="30">SUM(C118:C119)</f>
        <v>2708200</v>
      </c>
      <c r="D117" s="87">
        <f t="shared" si="30"/>
        <v>247513</v>
      </c>
      <c r="E117" s="87">
        <f t="shared" si="30"/>
        <v>228145</v>
      </c>
      <c r="F117" s="110">
        <f t="shared" si="30"/>
        <v>26292.94</v>
      </c>
      <c r="G117" s="87">
        <f t="shared" si="30"/>
        <v>26661.94</v>
      </c>
      <c r="H117" s="87">
        <f t="shared" si="30"/>
        <v>25784.77</v>
      </c>
      <c r="I117" s="87">
        <f t="shared" si="30"/>
        <v>0</v>
      </c>
      <c r="J117" s="96">
        <f>+G117/E117*100</f>
        <v>11.686401192224242</v>
      </c>
      <c r="K117" s="124">
        <f>+F117/E117*100</f>
        <v>11.524661947445702</v>
      </c>
      <c r="L117" s="142">
        <f t="shared" si="17"/>
        <v>10.771935211483841</v>
      </c>
      <c r="M117" s="142">
        <f t="shared" si="18"/>
        <v>10.622852133019276</v>
      </c>
    </row>
    <row r="118" spans="1:13" ht="15" customHeight="1" x14ac:dyDescent="0.2">
      <c r="A118" s="29" t="s">
        <v>83</v>
      </c>
      <c r="B118" s="173" t="s">
        <v>120</v>
      </c>
      <c r="C118" s="30">
        <v>1179600</v>
      </c>
      <c r="D118" s="71">
        <v>369</v>
      </c>
      <c r="E118" s="71">
        <v>369</v>
      </c>
      <c r="F118" s="183">
        <v>0</v>
      </c>
      <c r="G118" s="82">
        <v>369</v>
      </c>
      <c r="H118" s="82">
        <v>0</v>
      </c>
      <c r="I118" s="64">
        <v>0</v>
      </c>
      <c r="J118" s="37">
        <v>0</v>
      </c>
      <c r="K118" s="122">
        <v>0</v>
      </c>
      <c r="L118" s="144">
        <f t="shared" si="17"/>
        <v>100</v>
      </c>
      <c r="M118" s="144">
        <f t="shared" si="18"/>
        <v>0</v>
      </c>
    </row>
    <row r="119" spans="1:13" ht="15" customHeight="1" x14ac:dyDescent="0.2">
      <c r="A119" s="29" t="s">
        <v>84</v>
      </c>
      <c r="B119" s="173" t="s">
        <v>120</v>
      </c>
      <c r="C119" s="30">
        <v>1528600</v>
      </c>
      <c r="D119" s="71">
        <v>247144</v>
      </c>
      <c r="E119" s="71">
        <v>227776</v>
      </c>
      <c r="F119" s="183">
        <v>26292.94</v>
      </c>
      <c r="G119" s="82">
        <v>26292.94</v>
      </c>
      <c r="H119" s="82">
        <v>25784.77</v>
      </c>
      <c r="I119" s="64">
        <v>0</v>
      </c>
      <c r="J119" s="37">
        <f t="shared" si="28"/>
        <v>11.543332045518403</v>
      </c>
      <c r="K119" s="122">
        <f t="shared" si="29"/>
        <v>11.543332045518403</v>
      </c>
      <c r="L119" s="144">
        <f t="shared" si="17"/>
        <v>10.638712653351892</v>
      </c>
      <c r="M119" s="144">
        <f t="shared" si="18"/>
        <v>10.638712653351892</v>
      </c>
    </row>
    <row r="120" spans="1:13" ht="15" customHeight="1" x14ac:dyDescent="0.2">
      <c r="A120" s="39"/>
      <c r="B120" s="39"/>
      <c r="C120" s="33"/>
      <c r="D120" s="73"/>
      <c r="E120" s="33"/>
      <c r="F120" s="138"/>
      <c r="G120" s="33"/>
      <c r="H120" s="83"/>
      <c r="I120" s="65"/>
      <c r="J120" s="133"/>
      <c r="L120" s="144"/>
      <c r="M120" s="144"/>
    </row>
    <row r="121" spans="1:13" ht="15" customHeight="1" x14ac:dyDescent="0.2">
      <c r="A121" s="52" t="s">
        <v>25</v>
      </c>
      <c r="B121" s="52"/>
      <c r="C121" s="69">
        <f t="shared" ref="C121:I121" si="31">+C122+C123+C124</f>
        <v>5691732</v>
      </c>
      <c r="D121" s="69">
        <f t="shared" si="31"/>
        <v>5890732</v>
      </c>
      <c r="E121" s="69">
        <f t="shared" si="31"/>
        <v>4511102</v>
      </c>
      <c r="F121" s="184">
        <f t="shared" si="31"/>
        <v>4259839.95</v>
      </c>
      <c r="G121" s="69">
        <f t="shared" si="31"/>
        <v>4259839.95</v>
      </c>
      <c r="H121" s="111">
        <f t="shared" si="31"/>
        <v>2691650</v>
      </c>
      <c r="I121" s="66">
        <f t="shared" si="31"/>
        <v>0</v>
      </c>
      <c r="J121" s="53">
        <f>+G121/E121*100</f>
        <v>94.430140351515007</v>
      </c>
      <c r="K121" s="126">
        <f>+F121/E121*100</f>
        <v>94.430140351515007</v>
      </c>
      <c r="L121" s="142">
        <f t="shared" si="17"/>
        <v>72.31427180866487</v>
      </c>
      <c r="M121" s="142">
        <f t="shared" si="18"/>
        <v>72.31427180866487</v>
      </c>
    </row>
    <row r="122" spans="1:13" ht="15" customHeight="1" x14ac:dyDescent="0.2">
      <c r="A122" s="54" t="s">
        <v>26</v>
      </c>
      <c r="B122" s="54"/>
      <c r="C122" s="30">
        <v>4714278</v>
      </c>
      <c r="D122" s="30">
        <v>4714278</v>
      </c>
      <c r="E122" s="30">
        <v>3713987</v>
      </c>
      <c r="F122" s="139">
        <v>3713987</v>
      </c>
      <c r="G122" s="30">
        <v>3713987</v>
      </c>
      <c r="H122" s="82">
        <v>2357140</v>
      </c>
      <c r="I122" s="67">
        <v>0</v>
      </c>
      <c r="J122" s="55">
        <f>+G122/E122*100</f>
        <v>100</v>
      </c>
      <c r="K122" s="122">
        <f>+F122/E122*100</f>
        <v>100</v>
      </c>
      <c r="L122" s="144">
        <f t="shared" si="17"/>
        <v>78.781671339704616</v>
      </c>
      <c r="M122" s="144">
        <f t="shared" si="18"/>
        <v>78.781671339704616</v>
      </c>
    </row>
    <row r="123" spans="1:13" ht="15" customHeight="1" x14ac:dyDescent="0.2">
      <c r="A123" s="54" t="s">
        <v>71</v>
      </c>
      <c r="B123" s="54"/>
      <c r="C123" s="30">
        <v>457696</v>
      </c>
      <c r="D123" s="30">
        <v>656696</v>
      </c>
      <c r="E123" s="30">
        <v>465672</v>
      </c>
      <c r="F123" s="139">
        <v>214409.95</v>
      </c>
      <c r="G123" s="30">
        <v>214409.95</v>
      </c>
      <c r="H123" s="82">
        <v>114699</v>
      </c>
      <c r="I123" s="67">
        <v>0</v>
      </c>
      <c r="J123" s="55">
        <f>+G123/E123*100</f>
        <v>46.04312692195365</v>
      </c>
      <c r="K123" s="122">
        <f>+F123/E123*100</f>
        <v>46.04312692195365</v>
      </c>
      <c r="L123" s="144">
        <f t="shared" si="17"/>
        <v>32.649802952964542</v>
      </c>
      <c r="M123" s="144">
        <f t="shared" si="18"/>
        <v>32.649802952964542</v>
      </c>
    </row>
    <row r="124" spans="1:13" ht="15" customHeight="1" x14ac:dyDescent="0.2">
      <c r="A124" s="54" t="s">
        <v>69</v>
      </c>
      <c r="B124" s="168"/>
      <c r="C124" s="72">
        <v>519758</v>
      </c>
      <c r="D124" s="72">
        <v>519758</v>
      </c>
      <c r="E124" s="72">
        <v>331443</v>
      </c>
      <c r="F124" s="185">
        <v>331443</v>
      </c>
      <c r="G124" s="30">
        <v>331443</v>
      </c>
      <c r="H124" s="82">
        <v>219811</v>
      </c>
      <c r="I124" s="67">
        <v>0</v>
      </c>
      <c r="J124" s="55">
        <f>+G124/E124*100</f>
        <v>100</v>
      </c>
      <c r="K124" s="122">
        <f>+F124/E124*100</f>
        <v>100</v>
      </c>
      <c r="L124" s="144">
        <f t="shared" si="17"/>
        <v>63.768715440647384</v>
      </c>
      <c r="M124" s="144">
        <f t="shared" si="18"/>
        <v>63.768715440647384</v>
      </c>
    </row>
    <row r="125" spans="1:13" ht="15" customHeight="1" x14ac:dyDescent="0.2">
      <c r="A125" s="56"/>
      <c r="B125" s="56"/>
      <c r="C125" s="51"/>
      <c r="D125" s="51"/>
      <c r="E125" s="51"/>
      <c r="F125" s="174"/>
      <c r="G125" s="51"/>
      <c r="H125" s="130"/>
      <c r="I125" s="63"/>
      <c r="J125" s="37"/>
      <c r="K125" s="122"/>
      <c r="L125" s="140"/>
      <c r="M125" s="144"/>
    </row>
    <row r="126" spans="1:13" ht="15" customHeight="1" x14ac:dyDescent="0.2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M126" s="151"/>
    </row>
    <row r="127" spans="1:13" ht="15" customHeight="1" x14ac:dyDescent="0.2">
      <c r="A127" s="57"/>
      <c r="B127" s="57"/>
      <c r="C127" s="58"/>
      <c r="D127" s="58"/>
      <c r="E127" s="58"/>
      <c r="F127" s="58"/>
      <c r="G127" s="58"/>
      <c r="H127" s="58"/>
      <c r="I127" s="58"/>
      <c r="J127" s="59"/>
      <c r="M127" s="151"/>
    </row>
    <row r="128" spans="1:13" ht="15" customHeight="1" x14ac:dyDescent="0.2">
      <c r="A128" s="186" t="s">
        <v>124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M128" s="151"/>
    </row>
    <row r="129" spans="1:10" ht="15" x14ac:dyDescent="0.2">
      <c r="A129" s="32"/>
      <c r="B129" s="32"/>
      <c r="C129" s="60"/>
      <c r="D129" s="38"/>
      <c r="E129" s="38"/>
      <c r="F129" s="38"/>
      <c r="G129" s="38"/>
      <c r="H129" s="38"/>
      <c r="I129" s="38"/>
      <c r="J129" s="38"/>
    </row>
    <row r="130" spans="1:10" ht="15" x14ac:dyDescent="0.2">
      <c r="A130" s="32"/>
      <c r="B130" s="32"/>
      <c r="C130" s="60"/>
      <c r="D130" s="38"/>
      <c r="E130" s="38"/>
      <c r="F130" s="38"/>
      <c r="G130" s="38"/>
      <c r="H130" s="38"/>
      <c r="I130" s="38"/>
      <c r="J130" s="38"/>
    </row>
    <row r="131" spans="1:10" ht="15" x14ac:dyDescent="0.2">
      <c r="A131" s="32"/>
      <c r="B131" s="32"/>
      <c r="C131" s="60"/>
      <c r="D131" s="38"/>
      <c r="E131" s="38"/>
      <c r="F131" s="38"/>
      <c r="G131" s="38"/>
      <c r="H131" s="38"/>
      <c r="I131" s="38"/>
      <c r="J131" s="38"/>
    </row>
    <row r="132" spans="1:10" ht="15" x14ac:dyDescent="0.2">
      <c r="A132" s="32"/>
      <c r="B132" s="32"/>
      <c r="C132" s="60"/>
      <c r="D132" s="38"/>
      <c r="E132" s="38"/>
      <c r="F132" s="38"/>
      <c r="G132" s="38"/>
      <c r="H132" s="38"/>
      <c r="I132" s="38"/>
      <c r="J132" s="38"/>
    </row>
    <row r="133" spans="1:10" ht="15" x14ac:dyDescent="0.2">
      <c r="A133" s="32"/>
      <c r="B133" s="32"/>
      <c r="C133" s="60"/>
      <c r="D133" s="38"/>
      <c r="E133" s="38"/>
      <c r="F133" s="38"/>
      <c r="G133" s="38"/>
      <c r="H133" s="38"/>
      <c r="I133" s="38"/>
      <c r="J133" s="38"/>
    </row>
    <row r="134" spans="1:10" ht="15" x14ac:dyDescent="0.2">
      <c r="A134" s="32"/>
      <c r="B134" s="32"/>
      <c r="C134" s="60"/>
      <c r="D134" s="38"/>
      <c r="E134" s="38"/>
      <c r="F134" s="38"/>
      <c r="G134" s="38"/>
      <c r="H134" s="38"/>
      <c r="I134" s="38"/>
      <c r="J134" s="38"/>
    </row>
    <row r="135" spans="1:10" ht="15" x14ac:dyDescent="0.2">
      <c r="A135" s="32"/>
      <c r="B135" s="32"/>
      <c r="C135" s="60"/>
      <c r="D135" s="38"/>
      <c r="E135" s="38"/>
      <c r="F135" s="38"/>
      <c r="G135" s="38"/>
      <c r="H135" s="38"/>
      <c r="I135" s="38"/>
      <c r="J135" s="38"/>
    </row>
    <row r="136" spans="1:10" ht="15" x14ac:dyDescent="0.2">
      <c r="A136" s="32"/>
      <c r="B136" s="32"/>
      <c r="C136" s="60"/>
      <c r="D136" s="38"/>
      <c r="E136" s="38"/>
      <c r="F136" s="38"/>
      <c r="G136" s="38"/>
      <c r="H136" s="38"/>
      <c r="I136" s="38"/>
      <c r="J136" s="38"/>
    </row>
    <row r="137" spans="1:10" ht="15" x14ac:dyDescent="0.2">
      <c r="A137" s="32"/>
      <c r="B137" s="32"/>
      <c r="C137" s="60"/>
      <c r="D137" s="38"/>
      <c r="E137" s="38"/>
      <c r="F137" s="38"/>
      <c r="G137" s="38"/>
      <c r="H137" s="38"/>
      <c r="I137" s="38"/>
      <c r="J137" s="38"/>
    </row>
    <row r="138" spans="1:10" ht="15" x14ac:dyDescent="0.2">
      <c r="A138" s="32"/>
      <c r="B138" s="32"/>
      <c r="C138" s="60"/>
      <c r="D138" s="38"/>
      <c r="E138" s="38"/>
      <c r="F138" s="38"/>
      <c r="G138" s="38"/>
      <c r="H138" s="38"/>
      <c r="I138" s="38"/>
      <c r="J138" s="38"/>
    </row>
    <row r="139" spans="1:10" ht="15" x14ac:dyDescent="0.2">
      <c r="A139" s="32"/>
      <c r="B139" s="32"/>
      <c r="C139" s="60"/>
      <c r="D139" s="38"/>
      <c r="E139" s="38"/>
      <c r="F139" s="38"/>
      <c r="G139" s="38"/>
      <c r="H139" s="38"/>
      <c r="I139" s="38"/>
      <c r="J139" s="38"/>
    </row>
    <row r="140" spans="1:10" ht="15" x14ac:dyDescent="0.2">
      <c r="A140" s="32"/>
      <c r="B140" s="32"/>
      <c r="C140" s="60"/>
      <c r="D140" s="38"/>
      <c r="E140" s="38"/>
      <c r="F140" s="38"/>
      <c r="G140" s="38"/>
      <c r="H140" s="38"/>
      <c r="I140" s="38"/>
      <c r="J140" s="38"/>
    </row>
    <row r="141" spans="1:10" ht="15" x14ac:dyDescent="0.2">
      <c r="A141" s="32"/>
      <c r="B141" s="32"/>
      <c r="C141" s="60"/>
      <c r="D141" s="38"/>
      <c r="E141" s="38"/>
      <c r="F141" s="38"/>
      <c r="G141" s="38"/>
      <c r="H141" s="38"/>
      <c r="I141" s="38"/>
      <c r="J141" s="38"/>
    </row>
    <row r="142" spans="1:10" ht="15" x14ac:dyDescent="0.2">
      <c r="A142" s="32"/>
      <c r="B142" s="32"/>
      <c r="C142" s="60"/>
      <c r="D142" s="38"/>
      <c r="E142" s="38"/>
      <c r="F142" s="38"/>
      <c r="G142" s="38"/>
      <c r="H142" s="38"/>
      <c r="I142" s="38"/>
      <c r="J142" s="38"/>
    </row>
    <row r="143" spans="1:10" ht="15" x14ac:dyDescent="0.2">
      <c r="A143" s="32"/>
      <c r="B143" s="32"/>
      <c r="C143" s="60"/>
      <c r="D143" s="38"/>
      <c r="E143" s="38"/>
      <c r="F143" s="38"/>
      <c r="G143" s="38"/>
      <c r="H143" s="38"/>
      <c r="I143" s="38"/>
      <c r="J143" s="38"/>
    </row>
    <row r="144" spans="1:10" ht="15" x14ac:dyDescent="0.2">
      <c r="A144" s="32"/>
      <c r="B144" s="32"/>
      <c r="C144" s="60"/>
      <c r="D144" s="38"/>
      <c r="E144" s="38"/>
      <c r="F144" s="38"/>
      <c r="G144" s="38"/>
      <c r="H144" s="38"/>
      <c r="I144" s="38"/>
      <c r="J144" s="38"/>
    </row>
    <row r="145" spans="1:10" ht="15" x14ac:dyDescent="0.2">
      <c r="A145" s="32"/>
      <c r="B145" s="32"/>
      <c r="C145" s="60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2"/>
      <c r="B146" s="32"/>
      <c r="C146" s="60"/>
      <c r="D146" s="38"/>
      <c r="E146" s="38"/>
      <c r="F146" s="38"/>
      <c r="G146" s="38"/>
      <c r="H146" s="38"/>
      <c r="I146" s="38"/>
      <c r="J146" s="38"/>
    </row>
    <row r="147" spans="1:10" ht="15" x14ac:dyDescent="0.2">
      <c r="A147" s="32"/>
      <c r="B147" s="32"/>
      <c r="C147" s="60"/>
      <c r="D147" s="38"/>
      <c r="E147" s="38"/>
      <c r="F147" s="38"/>
      <c r="G147" s="38"/>
      <c r="H147" s="38"/>
      <c r="I147" s="38"/>
      <c r="J147" s="38"/>
    </row>
    <row r="148" spans="1:10" ht="15" x14ac:dyDescent="0.2">
      <c r="A148" s="32"/>
      <c r="B148" s="32"/>
      <c r="C148" s="60"/>
      <c r="D148" s="38"/>
      <c r="E148" s="38"/>
      <c r="F148" s="38"/>
      <c r="G148" s="38"/>
      <c r="H148" s="38"/>
      <c r="I148" s="38"/>
      <c r="J148" s="38"/>
    </row>
    <row r="149" spans="1:10" ht="15" x14ac:dyDescent="0.2">
      <c r="A149" s="32"/>
      <c r="B149" s="32"/>
      <c r="C149" s="60"/>
      <c r="D149" s="38"/>
      <c r="E149" s="38"/>
      <c r="F149" s="38"/>
      <c r="G149" s="38"/>
      <c r="H149" s="38"/>
      <c r="I149" s="38"/>
      <c r="J149" s="38"/>
    </row>
    <row r="150" spans="1:10" ht="15" x14ac:dyDescent="0.2">
      <c r="A150" s="32"/>
      <c r="B150" s="32"/>
      <c r="C150" s="60"/>
      <c r="D150" s="38"/>
      <c r="E150" s="38"/>
      <c r="F150" s="38"/>
      <c r="G150" s="38"/>
      <c r="H150" s="38"/>
      <c r="I150" s="38"/>
      <c r="J150" s="38"/>
    </row>
    <row r="151" spans="1:10" ht="15" x14ac:dyDescent="0.2">
      <c r="A151" s="32"/>
      <c r="B151" s="32"/>
      <c r="C151" s="60"/>
      <c r="D151" s="38"/>
      <c r="E151" s="38"/>
      <c r="F151" s="38"/>
      <c r="G151" s="38"/>
      <c r="H151" s="38"/>
      <c r="I151" s="38"/>
      <c r="J151" s="38"/>
    </row>
    <row r="152" spans="1:10" ht="15" x14ac:dyDescent="0.2">
      <c r="A152" s="32"/>
      <c r="B152" s="32"/>
      <c r="C152" s="60"/>
      <c r="D152" s="38"/>
      <c r="E152" s="38"/>
      <c r="F152" s="38"/>
      <c r="G152" s="38"/>
      <c r="H152" s="38"/>
      <c r="I152" s="38"/>
      <c r="J152" s="38"/>
    </row>
    <row r="153" spans="1:10" ht="15" x14ac:dyDescent="0.2">
      <c r="A153" s="32"/>
      <c r="B153" s="32"/>
      <c r="C153" s="60"/>
      <c r="D153" s="38"/>
      <c r="E153" s="38"/>
      <c r="F153" s="38"/>
      <c r="G153" s="38"/>
      <c r="H153" s="38"/>
      <c r="I153" s="38"/>
      <c r="J153" s="38"/>
    </row>
    <row r="154" spans="1:10" ht="15" x14ac:dyDescent="0.2">
      <c r="A154" s="32"/>
      <c r="B154" s="32"/>
      <c r="C154" s="60"/>
      <c r="D154" s="38"/>
      <c r="E154" s="38"/>
      <c r="F154" s="38"/>
      <c r="G154" s="38"/>
      <c r="H154" s="38"/>
      <c r="I154" s="38"/>
      <c r="J154" s="38"/>
    </row>
  </sheetData>
  <mergeCells count="9">
    <mergeCell ref="A128:J128"/>
    <mergeCell ref="A126:J126"/>
    <mergeCell ref="A3:M3"/>
    <mergeCell ref="A2:M2"/>
    <mergeCell ref="A1:M1"/>
    <mergeCell ref="A74:M74"/>
    <mergeCell ref="A17:J17"/>
    <mergeCell ref="A16:J16"/>
    <mergeCell ref="A4:M4"/>
  </mergeCells>
  <phoneticPr fontId="0" type="noConversion"/>
  <printOptions horizontalCentered="1" verticalCentered="1"/>
  <pageMargins left="0.39370078740157483" right="0.39370078740157483" top="0.15748031496062992" bottom="0.39370078740157483" header="0.31496062992125984" footer="0"/>
  <pageSetup paperSize="5" scale="57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MINJUMNFA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LUIS LOPEZ</cp:lastModifiedBy>
  <cp:lastPrinted>2020-08-06T13:44:19Z</cp:lastPrinted>
  <dcterms:created xsi:type="dcterms:W3CDTF">2002-08-05T15:29:21Z</dcterms:created>
  <dcterms:modified xsi:type="dcterms:W3CDTF">2020-08-06T13:46:08Z</dcterms:modified>
</cp:coreProperties>
</file>